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272D8E33-7BC2-455B-8178-634FFB9325DE}" xr6:coauthVersionLast="47" xr6:coauthVersionMax="47" xr10:uidLastSave="{00000000-0000-0000-0000-000000000000}"/>
  <bookViews>
    <workbookView xWindow="15000" yWindow="148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<sst xmlns="http://schemas.openxmlformats.org/spreadsheetml/2006/main" count="56" uniqueCount="53">
  <si>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</si>
  <si>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</si>
  <si>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</si>
  <si>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</si>
  <si>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</si>
  <si>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</si>
  <si>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</si>
  <si>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</si>
  <si>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</si>
  <si>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</si>
  <si>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</si>
  <si>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</si>
  <si>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</si>
  <si>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</si>
  <si>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</si>
  <si>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</si>
  <si>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</si>
  <si>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</si>
  <si>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</si>
  <si>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</si>
  <si>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</si>
  <si>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</si>
  <si>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</si>
  <si>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</si>
  <si>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</si>
  <si>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</si>
  <si>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</si>
  <si>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</si>
  <si>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</si>
  <si>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</si>
  <si>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</si>
  <si>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</si>
  <si>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</si>
  <si>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</si>
  <si>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</si>
  <si>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</si>
  <si>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</si>
  <si>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</si>
  <si>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</si>
  <si>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</si>
  <si>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</si>
  <si>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</si>
  <si>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</si>
  <si>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</si>
  <si>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</si>
  <si>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J171805.9+444538 Her</t>
  </si>
  <si>
    <t>BAV102 Feb 2025</t>
  </si>
  <si>
    <t>I</t>
  </si>
  <si>
    <t>ELL</t>
  </si>
  <si>
    <t>VSX</t>
  </si>
  <si>
    <t>16.06 (0.21)</t>
  </si>
  <si>
    <t>Mag CV</t>
  </si>
  <si>
    <t>VSX : Detail for CSS_J171805.9+444538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</si>
</sst>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J171805.9+444538 Her</a:t>
            </a:r>
            <a:r>
              <a:rPr lang="en-AU" sz="1200" b="1" i="0" u="none" strike="noStrike" baseline="0"/>
              <a:t>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-2.3152000008849427E-2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-2.3152000008849427E-2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278029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J171805.9+444538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-2.3152000008849427E-2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-2.3152000008849427E-2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278029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894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8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49</v>
      </c>
    </row>
    <row r="8" spans="1:15" ht="12.95" customHeight="1" x14ac:dyDescent="0.2">
      <c r="A8" s="20" t="s">
        <v>3</v>
      </c>
      <c r="C8" s="28">
        <v>0.21778800000000001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-8.3271888935504662E-8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60840.710791550926</v>
      </c>
    </row>
    <row r="15" spans="1:15" ht="12.95" customHeight="1" x14ac:dyDescent="0.2">
      <c r="A15" s="17" t="s">
        <v>17</v>
      </c>
      <c r="C15" s="18">
        <f ca="1">(C7+C11)+(C8+C12)*INT(MAX(F21:F3533))</f>
        <v>60551.356699999989</v>
      </c>
      <c r="E15" s="37" t="s">
        <v>33</v>
      </c>
      <c r="F15" s="39">
        <f ca="1">ROUND(2*(F14-$C$7)/$C$8,0)/2+F13</f>
        <v>279358.5</v>
      </c>
    </row>
    <row r="16" spans="1:15" ht="12.95" customHeight="1" x14ac:dyDescent="0.2">
      <c r="A16" s="17" t="s">
        <v>4</v>
      </c>
      <c r="C16" s="18">
        <f ca="1">+C8+C12</f>
        <v>0.21778791672811107</v>
      </c>
      <c r="E16" s="37" t="s">
        <v>34</v>
      </c>
      <c r="F16" s="39">
        <f ca="1">ROUND(2*(F14-$C$15)/$C$16,0)/2+F13</f>
        <v>1329.5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45822.801568623348</v>
      </c>
    </row>
    <row r="18" spans="1:21" ht="12.95" customHeight="1" thickTop="1" thickBot="1" x14ac:dyDescent="0.25">
      <c r="A18" s="17" t="s">
        <v>5</v>
      </c>
      <c r="C18" s="24">
        <f ca="1">+C15</f>
        <v>60551.356699999989</v>
      </c>
      <c r="D18" s="25">
        <f ca="1">+C16</f>
        <v>0.21778791672811107</v>
      </c>
      <c r="E18" s="42" t="s">
        <v>44</v>
      </c>
      <c r="F18" s="41">
        <f ca="1">+($C$15+$C$16*$F$16)-($C$16/2)-15018.5-$C$5/24</f>
        <v>45822.692674664984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7" t="s">
        <v>46</v>
      </c>
      <c r="B22" s="45" t="s">
        <v>47</v>
      </c>
      <c r="C22" s="46">
        <v>60551.356699999997</v>
      </c>
      <c r="D22" s="46">
        <v>4.8999999999999998E-3</v>
      </c>
      <c r="E22" s="20">
        <f>+(C22-C$7)/C$8</f>
        <v>278028.89369478571</v>
      </c>
      <c r="F22" s="20">
        <f>ROUND(2*E22,0)/2</f>
        <v>278029</v>
      </c>
      <c r="G22" s="20">
        <f>+C22-(C$7+F22*C$8)</f>
        <v>-2.3152000008849427E-2</v>
      </c>
      <c r="K22" s="20">
        <f>+G22</f>
        <v>-2.3152000008849427E-2</v>
      </c>
      <c r="O22" s="20">
        <f ca="1">+C$11+C$12*$F22</f>
        <v>-2.3152000008849427E-2</v>
      </c>
      <c r="Q22" s="26">
        <f>+C22-15018.5</f>
        <v>45532.856699999997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89472" xr:uid="{4606A518-151C-474C-9D1D-53543E5F029D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2025-06-14T05:03:32Z</dcterms:modified>
</cp:coreProperties>
</file>