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5 updates active file\"/>
    </mc:Choice>
  </mc:AlternateContent>
  <xr:revisionPtr revIDLastSave="0" documentId="13_ncr:1_{0AAFBE47-E54A-4DFE-A2D4-F86CE5589E79}" xr6:coauthVersionLast="47" xr6:coauthVersionMax="47" xr10:uidLastSave="{00000000-0000-0000-0000-000000000000}"/>
  <bookViews>
    <workbookView xWindow="13710" yWindow="1380" windowWidth="13230" windowHeight="1377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C21" i="1"/>
  <c r="A21" i="1"/>
  <c r="D9" i="1"/>
  <c r="C9" i="1"/>
  <c r="F14" i="1"/>
  <c r="F15" i="1" s="1"/>
  <c r="E21" i="1" l="1"/>
  <c r="F21" i="1" s="1"/>
  <c r="G21" i="1" s="1"/>
  <c r="C17" i="1"/>
  <c r="Q21" i="1"/>
  <c r="C11" i="1"/>
  <c r="C12" i="1"/>
  <c r="O22" i="1" l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<sst xmlns="http://schemas.openxmlformats.org/spreadsheetml/2006/main" count="56" uniqueCount="53">
  <si>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</si>
  <si>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</si>
  <si>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</si>
  <si>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</si>
  <si>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</si>
  <si>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</si>
  <si>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</si>
  <si>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</si>
  <si>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</si>
  <si>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</si>
  <si>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</si>
  <si>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</si>
  <si>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</si>
  <si>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</si>
  <si>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</si>
  <si>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</si>
  <si>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</si>
  <si>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</si>
  <si>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</si>
  <si>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</si>
  <si>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</si>
  <si>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</si>
  <si>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</si>
  <si>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</si>
  <si>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</si>
  <si>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</si>
  <si>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</si>
  <si>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</si>
  <si>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</si>
  <si>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</si>
  <si>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</si>
  <si>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</si>
  <si>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</si>
  <si>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</si>
  <si>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</si>
  <si>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</si>
  <si>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</si>
  <si>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</si>
  <si>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</si>
  <si>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</si>
  <si>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</si>
  <si>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</si>
  <si>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</si>
  <si>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</si>
  <si>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</si>
  <si>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>EW</t>
  </si>
  <si>
    <t>VSX</t>
  </si>
  <si>
    <t>Mag CV</t>
  </si>
  <si>
    <t>BAV102 Feb 2025</t>
  </si>
  <si>
    <t>II</t>
  </si>
  <si>
    <t>CSS J172236.9+442316 Her</t>
  </si>
  <si>
    <t>15.98 (0.82)</t>
  </si>
  <si>
    <t>VSX : Detail for CSS_J172236.9+442316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</si>
</sst>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  <numFmt numFmtId="167" formatCode="0.00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0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6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</xf>
  </cellStyleXfs>
  <cellXfs count="50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43" fontId="15" fillId="0" borderId="0" xfId="8" applyFont="1" applyFill="1" applyBorder="1" applyAlignment="1">
      <alignment vertical="center" wrapText="1"/>
    </xf>
    <xf numFmtId="43" fontId="15" fillId="0" borderId="0" xfId="8" applyFont="1" applyFill="1" applyBorder="1" applyAlignment="1">
      <alignment horizontal="center"/>
    </xf>
    <xf numFmtId="166" fontId="15" fillId="0" borderId="0" xfId="0" applyNumberFormat="1" applyFont="1" applyAlignment="1" applyProtection="1">
      <alignment horizontal="left" vertical="center" wrapText="1"/>
      <protection locked="0"/>
    </xf>
    <xf numFmtId="43" fontId="15" fillId="0" borderId="0" xfId="8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167" fontId="18" fillId="0" borderId="0" xfId="0" applyNumberFormat="1" applyFont="1" applyAlignment="1" applyProtection="1">
      <alignment horizontal="left" vertical="center" wrapText="1"/>
      <protection locked="0"/>
    </xf>
    <xf numFmtId="0" fontId="19" fillId="0" borderId="0" xfId="9" applyAlignment="1"/>
  </cellXfs>
  <cellStyles count="10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9" builtinId="8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CSS J172236.9+442316 Her</a:t>
            </a:r>
            <a:r>
              <a:rPr lang="en-AU" sz="1200" b="1" i="0" u="none" strike="noStrike" baseline="0"/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1953684926074888"/>
          <c:y val="3.59279860659619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7001.5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7001.5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7001.5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7001.5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3.9429999960702844E-3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7001.5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7001.5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7001.5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7001.5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0</c:v>
                </c:pt>
                <c:pt idx="1">
                  <c:v>3.9429999960702844E-3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7001.5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CSS J172236.9+442316 Her</a:t>
            </a:r>
            <a:r>
              <a:rPr lang="en-AU" sz="1200" b="1" i="0" u="none" strike="noStrike" baseline="0"/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23498046996102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7001.5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7001.5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7001.5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7001.5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3.9429999960702844E-3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7001.5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7001.5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7001.5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7001.5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0</c:v>
                </c:pt>
                <c:pt idx="1">
                  <c:v>3.9429999960702844E-3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7001.5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571499</xdr:colOff>
      <xdr:row>0</xdr:row>
      <xdr:rowOff>0</xdr:rowOff>
    </xdr:from>
    <xdr:to>
      <xdr:col>26</xdr:col>
      <xdr:colOff>523874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vsx.aavso.org/index.php?view=detail.top&amp;oid=3897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9" sqref="F9"/>
    </sheetView>
  </sheetViews>
  <sheetFormatPr defaultColWidth="10.28515625" defaultRowHeight="12.95" customHeight="1" x14ac:dyDescent="0.2"/>
  <cols>
    <col min="1" max="1" width="14.4257812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11" style="20" customWidth="1"/>
    <col min="18" max="18" width="9.140625" style="20" customWidth="1"/>
    <col min="19" max="16384" width="10.28515625" style="20"/>
  </cols>
  <sheetData>
    <row r="1" spans="1:15" s="27" customFormat="1" ht="18" x14ac:dyDescent="0.2">
      <c r="A1" s="34" t="s">
        <v>50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45</v>
      </c>
      <c r="C2" s="10"/>
      <c r="D2" s="49" t="s">
        <v>52</v>
      </c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58321.908300000003</v>
      </c>
      <c r="D7" s="13" t="s">
        <v>46</v>
      </c>
    </row>
    <row r="8" spans="1:15" ht="12.95" customHeight="1" x14ac:dyDescent="0.2">
      <c r="A8" s="20" t="s">
        <v>3</v>
      </c>
      <c r="C8" s="28">
        <v>0.318438</v>
      </c>
      <c r="D8" s="22" t="s">
        <v>46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>
        <f ca="1">INTERCEPT(INDIRECT($D$9):G992,INDIRECT($C$9):F992)</f>
        <v>0</v>
      </c>
      <c r="D11" s="21"/>
    </row>
    <row r="12" spans="1:15" ht="12.95" customHeight="1" x14ac:dyDescent="0.2">
      <c r="A12" s="20" t="s">
        <v>16</v>
      </c>
      <c r="C12" s="15">
        <f ca="1">SLOPE(INDIRECT($D$9):G992,INDIRECT($C$9):F992)</f>
        <v>5.6316503550243291E-7</v>
      </c>
      <c r="D12" s="21"/>
      <c r="E12" s="35" t="s">
        <v>47</v>
      </c>
      <c r="F12" s="36" t="s">
        <v>51</v>
      </c>
    </row>
    <row r="13" spans="1:15" ht="12.95" customHeight="1" x14ac:dyDescent="0.2">
      <c r="A13" s="20" t="s">
        <v>18</v>
      </c>
      <c r="C13" s="21" t="s">
        <v>13</v>
      </c>
      <c r="E13" s="37" t="s">
        <v>32</v>
      </c>
      <c r="F13" s="38">
        <v>1</v>
      </c>
    </row>
    <row r="14" spans="1:15" ht="12.95" customHeight="1" x14ac:dyDescent="0.2">
      <c r="E14" s="37" t="s">
        <v>30</v>
      </c>
      <c r="F14" s="39">
        <f ca="1">NOW()+15018.5+$C$5/24</f>
        <v>60840.709219675926</v>
      </c>
    </row>
    <row r="15" spans="1:15" ht="12.95" customHeight="1" x14ac:dyDescent="0.2">
      <c r="A15" s="17" t="s">
        <v>17</v>
      </c>
      <c r="C15" s="18">
        <f ca="1">(C7+C11)+(C8+C12)*INT(MAX(F21:F3533))</f>
        <v>60551.296680718413</v>
      </c>
      <c r="E15" s="37" t="s">
        <v>33</v>
      </c>
      <c r="F15" s="39">
        <f ca="1">ROUND(2*(F14-$C$7)/$C$8,0)/2+F13</f>
        <v>7911</v>
      </c>
    </row>
    <row r="16" spans="1:15" ht="12.95" customHeight="1" x14ac:dyDescent="0.2">
      <c r="A16" s="17" t="s">
        <v>4</v>
      </c>
      <c r="C16" s="18">
        <f ca="1">+C8+C12</f>
        <v>0.31843856316503549</v>
      </c>
      <c r="E16" s="37" t="s">
        <v>34</v>
      </c>
      <c r="F16" s="39">
        <f ca="1">ROUND(2*(F14-$C$15)/$C$16,0)/2+F13</f>
        <v>910</v>
      </c>
    </row>
    <row r="17" spans="1:21" ht="12.95" customHeight="1" thickBot="1" x14ac:dyDescent="0.25">
      <c r="A17" s="16" t="s">
        <v>27</v>
      </c>
      <c r="C17" s="20">
        <f>COUNT(C21:C2191)</f>
        <v>2</v>
      </c>
      <c r="E17" s="37" t="s">
        <v>43</v>
      </c>
      <c r="F17" s="40">
        <f ca="1">+$C$15+$C$16*$F$16-15018.5-$C$5/24</f>
        <v>45822.97160653193</v>
      </c>
    </row>
    <row r="18" spans="1:21" ht="12.95" customHeight="1" thickTop="1" thickBot="1" x14ac:dyDescent="0.25">
      <c r="A18" s="17" t="s">
        <v>5</v>
      </c>
      <c r="C18" s="24">
        <f ca="1">+C15</f>
        <v>60551.296680718413</v>
      </c>
      <c r="D18" s="25">
        <f ca="1">+C16</f>
        <v>0.31843856316503549</v>
      </c>
      <c r="E18" s="42" t="s">
        <v>44</v>
      </c>
      <c r="F18" s="41">
        <f ca="1">+($C$15+$C$16*$F$16)-($C$16/2)-15018.5-$C$5/24</f>
        <v>45822.812387250349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38</v>
      </c>
      <c r="K20" s="19" t="s">
        <v>39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42</v>
      </c>
    </row>
    <row r="21" spans="1:21" ht="12.95" customHeight="1" x14ac:dyDescent="0.2">
      <c r="A21" s="22" t="str">
        <f>$D$7</f>
        <v>VSX</v>
      </c>
      <c r="B21" s="21"/>
      <c r="C21" s="22">
        <f>$C$7</f>
        <v>58321.908300000003</v>
      </c>
      <c r="D21" s="22" t="s">
        <v>13</v>
      </c>
      <c r="E21" s="20">
        <f>+(C21-C$7)/C$8</f>
        <v>0</v>
      </c>
      <c r="F21" s="20">
        <f>ROUND(2*E21,0)/2</f>
        <v>0</v>
      </c>
      <c r="G21" s="20">
        <f>+C21-(C$7+F21*C$8)</f>
        <v>0</v>
      </c>
      <c r="K21" s="20">
        <f>+G21</f>
        <v>0</v>
      </c>
      <c r="O21" s="20">
        <f ca="1">+C$11+C$12*$F21</f>
        <v>0</v>
      </c>
      <c r="Q21" s="26">
        <f>+C21-15018.5</f>
        <v>43303.408300000003</v>
      </c>
    </row>
    <row r="22" spans="1:21" ht="12.95" customHeight="1" x14ac:dyDescent="0.2">
      <c r="A22" s="47" t="s">
        <v>48</v>
      </c>
      <c r="B22" s="45" t="s">
        <v>49</v>
      </c>
      <c r="C22" s="48">
        <v>60551.455900000001</v>
      </c>
      <c r="D22" s="46">
        <v>3.5000000000000001E-3</v>
      </c>
      <c r="E22" s="20">
        <f>+(C22-C$7)/C$8</f>
        <v>7001.5123823161748</v>
      </c>
      <c r="F22" s="20">
        <f>ROUND(2*E22,0)/2</f>
        <v>7001.5</v>
      </c>
      <c r="G22" s="20">
        <f>+C22-(C$7+F22*C$8)</f>
        <v>3.9429999960702844E-3</v>
      </c>
      <c r="K22" s="20">
        <f>+G22</f>
        <v>3.9429999960702844E-3</v>
      </c>
      <c r="O22" s="20">
        <f ca="1">+C$11+C$12*$F22</f>
        <v>3.9429999960702844E-3</v>
      </c>
      <c r="Q22" s="26">
        <f>+C22-15018.5</f>
        <v>45532.955900000001</v>
      </c>
    </row>
    <row r="23" spans="1:21" ht="12.95" customHeight="1" x14ac:dyDescent="0.2">
      <c r="A23" s="43"/>
      <c r="B23" s="44"/>
      <c r="C23" s="43"/>
      <c r="D23" s="43"/>
      <c r="Q23" s="26"/>
    </row>
    <row r="24" spans="1:21" ht="12.95" customHeight="1" x14ac:dyDescent="0.2">
      <c r="A24" s="43"/>
      <c r="B24" s="44"/>
      <c r="C24" s="43"/>
      <c r="D24" s="43"/>
      <c r="Q24" s="26"/>
    </row>
    <row r="25" spans="1:21" ht="12.95" customHeight="1" x14ac:dyDescent="0.2">
      <c r="A25" s="43"/>
      <c r="B25" s="44"/>
      <c r="C25" s="43"/>
      <c r="D25" s="43"/>
      <c r="Q25" s="26"/>
    </row>
    <row r="26" spans="1:21" ht="12.95" customHeight="1" x14ac:dyDescent="0.2">
      <c r="A26" s="43"/>
      <c r="B26" s="44"/>
      <c r="C26" s="43"/>
      <c r="D26" s="43"/>
      <c r="Q26" s="26"/>
    </row>
    <row r="27" spans="1:21" ht="12.95" customHeight="1" x14ac:dyDescent="0.2">
      <c r="A27" s="30"/>
      <c r="B27" s="31"/>
      <c r="C27" s="32"/>
      <c r="D27" s="33"/>
      <c r="Q27" s="26"/>
    </row>
    <row r="28" spans="1:21" ht="12.95" customHeight="1" x14ac:dyDescent="0.2">
      <c r="A28" s="30"/>
      <c r="B28" s="31"/>
      <c r="C28" s="32"/>
      <c r="D28" s="33"/>
      <c r="Q28" s="26"/>
    </row>
    <row r="29" spans="1:21" ht="12.95" customHeight="1" x14ac:dyDescent="0.2">
      <c r="A29" s="30"/>
      <c r="B29" s="31"/>
      <c r="C29" s="32"/>
      <c r="D29" s="33"/>
      <c r="Q29" s="26"/>
    </row>
    <row r="30" spans="1:21" ht="12.95" customHeight="1" x14ac:dyDescent="0.2">
      <c r="A30" s="30"/>
      <c r="B30" s="31"/>
      <c r="C30" s="32"/>
      <c r="D30" s="33"/>
      <c r="Q30" s="26"/>
    </row>
    <row r="31" spans="1:21" ht="12.95" customHeight="1" x14ac:dyDescent="0.2">
      <c r="A31" s="22"/>
      <c r="B31" s="21"/>
      <c r="C31" s="22"/>
      <c r="D31" s="22"/>
      <c r="Q31" s="26"/>
    </row>
    <row r="32" spans="1:21" ht="12.95" customHeight="1" x14ac:dyDescent="0.2">
      <c r="A32" s="22"/>
      <c r="B32" s="21"/>
      <c r="C32" s="22"/>
      <c r="D32" s="22"/>
      <c r="Q32" s="26"/>
    </row>
    <row r="33" spans="1:17" ht="12.95" customHeight="1" x14ac:dyDescent="0.2">
      <c r="A33" s="22"/>
      <c r="B33" s="21"/>
      <c r="C33" s="22"/>
      <c r="D33" s="22"/>
      <c r="Q33" s="26"/>
    </row>
    <row r="34" spans="1:17" ht="12.95" customHeight="1" x14ac:dyDescent="0.2">
      <c r="A34" s="22"/>
      <c r="B34" s="21"/>
      <c r="C34" s="22"/>
      <c r="D34" s="22"/>
    </row>
    <row r="35" spans="1:17" ht="12.95" customHeight="1" x14ac:dyDescent="0.2">
      <c r="A35" s="22"/>
      <c r="B35" s="21"/>
      <c r="C35" s="22"/>
      <c r="D35" s="22"/>
    </row>
    <row r="36" spans="1:17" ht="12.95" customHeight="1" x14ac:dyDescent="0.2">
      <c r="A36" s="22"/>
      <c r="B36" s="21"/>
      <c r="C36" s="22"/>
      <c r="D36" s="22"/>
    </row>
    <row r="37" spans="1:17" ht="12.95" customHeight="1" x14ac:dyDescent="0.2">
      <c r="A37" s="22"/>
      <c r="B37" s="21"/>
      <c r="C37" s="22"/>
      <c r="D37" s="22"/>
    </row>
    <row r="38" spans="1:17" ht="12.95" customHeight="1" x14ac:dyDescent="0.2">
      <c r="A38" s="22"/>
      <c r="B38" s="21"/>
      <c r="C38" s="22"/>
      <c r="D38" s="22"/>
    </row>
    <row r="39" spans="1:17" ht="12.95" customHeight="1" x14ac:dyDescent="0.2">
      <c r="A39" s="22"/>
      <c r="B39" s="21"/>
      <c r="C39" s="22"/>
      <c r="D39" s="22"/>
    </row>
    <row r="40" spans="1:17" ht="12.95" customHeight="1" x14ac:dyDescent="0.2">
      <c r="A40" s="22"/>
      <c r="B40" s="21"/>
      <c r="C40" s="22"/>
      <c r="D40" s="22"/>
    </row>
    <row r="41" spans="1:17" ht="12.95" customHeight="1" x14ac:dyDescent="0.2">
      <c r="A41" s="22"/>
      <c r="B41" s="21"/>
      <c r="C41" s="22"/>
      <c r="D41" s="22"/>
    </row>
    <row r="42" spans="1:17" ht="12.95" customHeight="1" x14ac:dyDescent="0.2">
      <c r="A42" s="22"/>
      <c r="B42" s="21"/>
      <c r="C42" s="22"/>
      <c r="D42" s="22"/>
    </row>
    <row r="43" spans="1:17" ht="12.95" customHeight="1" x14ac:dyDescent="0.2">
      <c r="A43" s="22"/>
      <c r="B43" s="21"/>
      <c r="C43" s="22"/>
      <c r="D43" s="22"/>
    </row>
    <row r="44" spans="1:17" ht="12.95" customHeight="1" x14ac:dyDescent="0.2">
      <c r="A44" s="22"/>
      <c r="B44" s="21"/>
      <c r="C44" s="22"/>
      <c r="D44" s="22"/>
    </row>
    <row r="45" spans="1:17" ht="12.95" customHeight="1" x14ac:dyDescent="0.2">
      <c r="A45" s="22"/>
      <c r="B45" s="21"/>
      <c r="C45" s="22"/>
      <c r="D45" s="22"/>
    </row>
    <row r="46" spans="1:17" ht="12.95" customHeight="1" x14ac:dyDescent="0.2">
      <c r="A46" s="22"/>
      <c r="B46" s="21"/>
      <c r="C46" s="22"/>
      <c r="D46" s="22"/>
    </row>
    <row r="47" spans="1:17" ht="12.95" customHeight="1" x14ac:dyDescent="0.2">
      <c r="A47" s="22"/>
      <c r="B47" s="21"/>
      <c r="C47" s="22"/>
      <c r="D47" s="22"/>
    </row>
    <row r="48" spans="1:17" ht="12.95" customHeight="1" x14ac:dyDescent="0.2">
      <c r="A48" s="22"/>
      <c r="B48" s="21"/>
      <c r="C48" s="22"/>
      <c r="D48" s="22"/>
    </row>
    <row r="49" spans="1:4" ht="12.95" customHeight="1" x14ac:dyDescent="0.2">
      <c r="A49" s="22"/>
      <c r="B49" s="21"/>
      <c r="C49" s="22"/>
      <c r="D49" s="22"/>
    </row>
    <row r="50" spans="1:4" ht="12.95" customHeight="1" x14ac:dyDescent="0.2">
      <c r="A50" s="22"/>
      <c r="B50" s="21"/>
      <c r="C50" s="22"/>
      <c r="D50" s="22"/>
    </row>
    <row r="51" spans="1:4" ht="12.95" customHeight="1" x14ac:dyDescent="0.2">
      <c r="A51" s="22"/>
      <c r="B51" s="21"/>
      <c r="C51" s="22"/>
      <c r="D51" s="22"/>
    </row>
    <row r="52" spans="1:4" ht="12.95" customHeight="1" x14ac:dyDescent="0.2">
      <c r="A52" s="22"/>
      <c r="B52" s="21"/>
      <c r="C52" s="22"/>
      <c r="D52" s="22"/>
    </row>
    <row r="53" spans="1:4" ht="12.95" customHeight="1" x14ac:dyDescent="0.2">
      <c r="A53" s="22"/>
      <c r="B53" s="21"/>
      <c r="C53" s="22"/>
      <c r="D53" s="22"/>
    </row>
    <row r="54" spans="1:4" ht="12.95" customHeight="1" x14ac:dyDescent="0.2">
      <c r="A54" s="22"/>
      <c r="B54" s="21"/>
      <c r="C54" s="22"/>
      <c r="D54" s="22"/>
    </row>
    <row r="55" spans="1:4" ht="12.95" customHeight="1" x14ac:dyDescent="0.2">
      <c r="A55" s="22"/>
      <c r="B55" s="21"/>
      <c r="C55" s="22"/>
      <c r="D55" s="22"/>
    </row>
    <row r="56" spans="1:4" ht="12.95" customHeight="1" x14ac:dyDescent="0.2">
      <c r="A56" s="22"/>
      <c r="B56" s="21"/>
      <c r="C56" s="22"/>
      <c r="D56" s="22"/>
    </row>
    <row r="57" spans="1:4" ht="12.95" customHeight="1" x14ac:dyDescent="0.2">
      <c r="A57" s="22"/>
      <c r="B57" s="21"/>
      <c r="C57" s="22"/>
      <c r="D57" s="22"/>
    </row>
    <row r="58" spans="1:4" ht="12.95" customHeight="1" x14ac:dyDescent="0.2">
      <c r="A58" s="22"/>
      <c r="B58" s="21"/>
      <c r="C58" s="22"/>
      <c r="D58" s="22"/>
    </row>
    <row r="59" spans="1:4" ht="12.95" customHeight="1" x14ac:dyDescent="0.2">
      <c r="A59" s="22"/>
      <c r="B59" s="21"/>
      <c r="C59" s="22"/>
      <c r="D59" s="22"/>
    </row>
    <row r="60" spans="1:4" ht="12.95" customHeight="1" x14ac:dyDescent="0.2">
      <c r="A60" s="22"/>
      <c r="B60" s="21"/>
      <c r="C60" s="22"/>
      <c r="D60" s="22"/>
    </row>
    <row r="61" spans="1:4" ht="12.95" customHeight="1" x14ac:dyDescent="0.2">
      <c r="A61" s="22"/>
      <c r="B61" s="21"/>
      <c r="C61" s="22"/>
      <c r="D61" s="22"/>
    </row>
    <row r="62" spans="1:4" ht="12.95" customHeight="1" x14ac:dyDescent="0.2">
      <c r="A62" s="22"/>
      <c r="B62" s="21"/>
      <c r="C62" s="22"/>
      <c r="D62" s="22"/>
    </row>
    <row r="63" spans="1:4" ht="12.95" customHeight="1" x14ac:dyDescent="0.2">
      <c r="A63" s="22"/>
      <c r="B63" s="21"/>
      <c r="C63" s="22"/>
      <c r="D63" s="22"/>
    </row>
    <row r="64" spans="1:4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phoneticPr fontId="6" type="noConversion"/>
  <hyperlinks>
    <hyperlink ref="D2" r:id="rId1" display="https://vsx.aavso.org/index.php?view=detail.top&amp;oid=389703" xr:uid="{80D3FEAD-2231-49F0-806F-6271E37CC8DE}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2025-06-14T05:01:16Z</dcterms:modified>
</cp:coreProperties>
</file>