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4659D420-762A-4A9F-8CFB-549BDF236F93}" xr6:coauthVersionLast="47" xr6:coauthVersionMax="47" xr10:uidLastSave="{00000000-0000-0000-0000-000000000000}"/>
  <bookViews>
    <workbookView xWindow="13755" yWindow="147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<sst xmlns="http://schemas.openxmlformats.org/spreadsheetml/2006/main" count="56" uniqueCount="53">
  <si>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</si>
  <si>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</si>
  <si>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</si>
  <si>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</si>
  <si>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</si>
  <si>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</si>
  <si>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</si>
  <si>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</si>
  <si>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</si>
  <si>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</si>
  <si>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</si>
  <si>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</si>
  <si>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</si>
  <si>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</si>
  <si>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</si>
  <si>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</si>
  <si>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</si>
  <si>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</si>
  <si>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</si>
  <si>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</si>
  <si>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</si>
  <si>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</si>
  <si>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</si>
  <si>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</si>
  <si>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</si>
  <si>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</si>
  <si>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</si>
  <si>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</si>
  <si>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</si>
  <si>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</si>
  <si>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</si>
  <si>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</si>
  <si>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</si>
  <si>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</si>
  <si>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</si>
  <si>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</si>
  <si>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</si>
  <si>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</si>
  <si>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</si>
  <si>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</si>
  <si>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</si>
  <si>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</si>
  <si>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</si>
  <si>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</si>
  <si>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</si>
  <si>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</si>
  <si>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</si>
  <si>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16.48 (0.25)</t>
  </si>
  <si>
    <t>Mag CV</t>
  </si>
  <si>
    <t>BAV102 Feb 2025</t>
  </si>
  <si>
    <t>I</t>
  </si>
  <si>
    <t>CSS J172423.6+444134 Her</t>
  </si>
  <si>
    <t>VSX : Detail for CSS_J172423.6+444134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</si>
</sst>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J172423.6+444134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2.0616000001609791E-2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2.0616000001609791E-2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193983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J172423.6+444134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2.0616000001609791E-2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2.0616000001609791E-2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193983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897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0.31214799999999998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1.0627735420943995E-7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60840.707995717588</v>
      </c>
    </row>
    <row r="15" spans="1:15" ht="12.95" customHeight="1" x14ac:dyDescent="0.2">
      <c r="A15" s="17" t="s">
        <v>17</v>
      </c>
      <c r="C15" s="18">
        <f ca="1">(C7+C11)+(C8+C12)*INT(MAX(F21:F3533))</f>
        <v>60551.426099999997</v>
      </c>
      <c r="E15" s="37" t="s">
        <v>33</v>
      </c>
      <c r="F15" s="39">
        <f ca="1">ROUND(2*(F14-$C$7)/$C$8,0)/2+F13</f>
        <v>194911</v>
      </c>
    </row>
    <row r="16" spans="1:15" ht="12.95" customHeight="1" x14ac:dyDescent="0.2">
      <c r="A16" s="17" t="s">
        <v>4</v>
      </c>
      <c r="C16" s="18">
        <f ca="1">+C8+C12</f>
        <v>0.31214810627735418</v>
      </c>
      <c r="E16" s="37" t="s">
        <v>34</v>
      </c>
      <c r="F16" s="39">
        <f ca="1">ROUND(2*(F14-$C$15)/$C$16,0)/2+F13</f>
        <v>927.5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45822.83930190558</v>
      </c>
    </row>
    <row r="18" spans="1:21" ht="12.95" customHeight="1" thickTop="1" thickBot="1" x14ac:dyDescent="0.25">
      <c r="A18" s="17" t="s">
        <v>5</v>
      </c>
      <c r="C18" s="24">
        <f ca="1">+C15</f>
        <v>60551.426099999997</v>
      </c>
      <c r="D18" s="25">
        <f ca="1">+C16</f>
        <v>0.31214810627735418</v>
      </c>
      <c r="E18" s="42" t="s">
        <v>44</v>
      </c>
      <c r="F18" s="41">
        <f ca="1">+($C$15+$C$16*$F$16)-($C$16/2)-15018.5-$C$5/24</f>
        <v>45822.683227852438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5" t="s">
        <v>49</v>
      </c>
      <c r="B22" s="46" t="s">
        <v>50</v>
      </c>
      <c r="C22" s="48">
        <v>60551.426099999997</v>
      </c>
      <c r="D22" s="47">
        <v>3.5000000000000001E-3</v>
      </c>
      <c r="E22" s="20">
        <f>+(C22-C$7)/C$8</f>
        <v>193983.06604559376</v>
      </c>
      <c r="F22" s="20">
        <f>ROUND(2*E22,0)/2</f>
        <v>193983</v>
      </c>
      <c r="G22" s="20">
        <f>+C22-(C$7+F22*C$8)</f>
        <v>2.0616000001609791E-2</v>
      </c>
      <c r="K22" s="20">
        <f>+G22</f>
        <v>2.0616000001609791E-2</v>
      </c>
      <c r="O22" s="20">
        <f ca="1">+C$11+C$12*$F22</f>
        <v>2.0616000001609791E-2</v>
      </c>
      <c r="Q22" s="26">
        <f>+C22-15018.5</f>
        <v>45532.926099999997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89793" xr:uid="{15AFF3AC-2E23-4995-8E00-09ED960B1F84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2025-06-14T04:59:30Z</dcterms:modified>
</cp:coreProperties>
</file>