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7763BE-754E-4CC8-823E-4FF90F62EE6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E26" i="2"/>
  <c r="F26" i="2"/>
  <c r="R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G11" i="2"/>
  <c r="E14" i="2"/>
  <c r="E15" i="2" s="1"/>
  <c r="C17" i="2"/>
  <c r="Q21" i="2"/>
  <c r="Q22" i="2"/>
  <c r="Q23" i="2"/>
  <c r="Q24" i="2"/>
  <c r="H25" i="2"/>
  <c r="Q25" i="2"/>
  <c r="Q26" i="2"/>
  <c r="Q27" i="2"/>
  <c r="Q28" i="2"/>
  <c r="Q29" i="2"/>
  <c r="Q30" i="2"/>
  <c r="Q31" i="2"/>
  <c r="Q32" i="2"/>
  <c r="H33" i="2"/>
  <c r="Q33" i="2"/>
  <c r="Q34" i="2"/>
  <c r="Q35" i="2"/>
  <c r="Q36" i="2"/>
  <c r="Q37" i="2"/>
  <c r="Q38" i="2"/>
  <c r="Q39" i="2"/>
  <c r="Q40" i="2"/>
  <c r="I41" i="2"/>
  <c r="Q41" i="2"/>
  <c r="E27" i="1"/>
  <c r="F27" i="1"/>
  <c r="G27" i="1"/>
  <c r="H27" i="1"/>
  <c r="E28" i="1"/>
  <c r="F28" i="1"/>
  <c r="G28" i="1"/>
  <c r="E29" i="1"/>
  <c r="F29" i="1"/>
  <c r="G29" i="1"/>
  <c r="H29" i="1"/>
  <c r="E21" i="1"/>
  <c r="F21" i="1"/>
  <c r="G21" i="1"/>
  <c r="H21" i="1"/>
  <c r="E22" i="1"/>
  <c r="F22" i="1"/>
  <c r="G22" i="1"/>
  <c r="E23" i="1"/>
  <c r="F23" i="1"/>
  <c r="G23" i="1"/>
  <c r="H23" i="1"/>
  <c r="E24" i="1"/>
  <c r="F24" i="1"/>
  <c r="G24" i="1"/>
  <c r="E25" i="1"/>
  <c r="F25" i="1"/>
  <c r="G25" i="1"/>
  <c r="H25" i="1"/>
  <c r="E26" i="1"/>
  <c r="F26" i="1"/>
  <c r="G26" i="1"/>
  <c r="H26" i="1"/>
  <c r="E30" i="1"/>
  <c r="F30" i="1"/>
  <c r="G30" i="1"/>
  <c r="E31" i="1"/>
  <c r="F31" i="1"/>
  <c r="G31" i="1"/>
  <c r="H31" i="1"/>
  <c r="E32" i="1"/>
  <c r="F32" i="1"/>
  <c r="G32" i="1"/>
  <c r="H32" i="1"/>
  <c r="E33" i="1"/>
  <c r="F33" i="1"/>
  <c r="G33" i="1"/>
  <c r="E34" i="1"/>
  <c r="F34" i="1"/>
  <c r="G34" i="1"/>
  <c r="H34" i="1"/>
  <c r="E35" i="1"/>
  <c r="F35" i="1"/>
  <c r="G35" i="1"/>
  <c r="E36" i="1"/>
  <c r="F36" i="1"/>
  <c r="G36" i="1"/>
  <c r="H36" i="1"/>
  <c r="E37" i="1"/>
  <c r="F37" i="1"/>
  <c r="G37" i="1"/>
  <c r="H37" i="1"/>
  <c r="E38" i="1"/>
  <c r="F38" i="1"/>
  <c r="G38" i="1"/>
  <c r="E39" i="1"/>
  <c r="F39" i="1"/>
  <c r="G39" i="1"/>
  <c r="H39" i="1"/>
  <c r="E40" i="1"/>
  <c r="F40" i="1"/>
  <c r="G40" i="1"/>
  <c r="H40" i="1"/>
  <c r="E41" i="1"/>
  <c r="F41" i="1"/>
  <c r="G41" i="1"/>
  <c r="G11" i="1"/>
  <c r="F11" i="1"/>
  <c r="Q27" i="1"/>
  <c r="H28" i="1"/>
  <c r="Q28" i="1"/>
  <c r="Q29" i="1"/>
  <c r="Q21" i="1"/>
  <c r="H22" i="1"/>
  <c r="Q22" i="1"/>
  <c r="Q23" i="1"/>
  <c r="H24" i="1"/>
  <c r="Q24" i="1"/>
  <c r="Q25" i="1"/>
  <c r="Q26" i="1"/>
  <c r="H30" i="1"/>
  <c r="Q30" i="1"/>
  <c r="Q31" i="1"/>
  <c r="Q32" i="1"/>
  <c r="H33" i="1"/>
  <c r="Q33" i="1"/>
  <c r="Q34" i="1"/>
  <c r="H35" i="1"/>
  <c r="Q35" i="1"/>
  <c r="Q36" i="1"/>
  <c r="Q37" i="1"/>
  <c r="H38" i="1"/>
  <c r="Q38" i="1"/>
  <c r="Q39" i="1"/>
  <c r="Q40" i="1"/>
  <c r="I41" i="1"/>
  <c r="Q41" i="1"/>
  <c r="E14" i="1"/>
  <c r="E15" i="1" s="1"/>
  <c r="C17" i="1"/>
  <c r="C12" i="2"/>
  <c r="C11" i="2"/>
  <c r="C11" i="1"/>
  <c r="O41" i="2" l="1"/>
  <c r="O26" i="2"/>
  <c r="O37" i="2"/>
  <c r="O29" i="2"/>
  <c r="O30" i="2"/>
  <c r="O28" i="2"/>
  <c r="O40" i="2"/>
  <c r="O39" i="2"/>
  <c r="O35" i="2"/>
  <c r="O33" i="2"/>
  <c r="O27" i="2"/>
  <c r="O31" i="2"/>
  <c r="O38" i="2"/>
  <c r="O34" i="2"/>
  <c r="O36" i="2"/>
  <c r="O24" i="2"/>
  <c r="O22" i="2"/>
  <c r="O21" i="2"/>
  <c r="O23" i="2"/>
  <c r="C15" i="2"/>
  <c r="O25" i="2"/>
  <c r="O32" i="2"/>
  <c r="C16" i="2"/>
  <c r="D18" i="2" s="1"/>
  <c r="C12" i="1"/>
  <c r="C16" i="1" l="1"/>
  <c r="D18" i="1" s="1"/>
  <c r="O28" i="1"/>
  <c r="O27" i="1"/>
  <c r="O29" i="1"/>
  <c r="O23" i="1"/>
  <c r="O21" i="1"/>
  <c r="C15" i="1"/>
  <c r="O39" i="1"/>
  <c r="O24" i="1"/>
  <c r="O36" i="1"/>
  <c r="O35" i="1"/>
  <c r="O41" i="1"/>
  <c r="O26" i="1"/>
  <c r="O22" i="1"/>
  <c r="O30" i="1"/>
  <c r="O40" i="1"/>
  <c r="O33" i="1"/>
  <c r="O37" i="1"/>
  <c r="O34" i="1"/>
  <c r="O32" i="1"/>
  <c r="O38" i="1"/>
  <c r="O25" i="1"/>
  <c r="O31" i="1"/>
  <c r="C18" i="2"/>
  <c r="E16" i="2"/>
  <c r="E17" i="2" s="1"/>
  <c r="C18" i="1" l="1"/>
  <c r="E16" i="1"/>
  <c r="E17" i="1" s="1"/>
</calcChain>
</file>

<file path=xl/sharedStrings.xml><?xml version="1.0" encoding="utf-8"?>
<sst xmlns="http://schemas.openxmlformats.org/spreadsheetml/2006/main" count="214" uniqueCount="64">
  <si>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</si>
  <si>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</si>
  <si>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</si>
  <si>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</si>
  <si>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</si>
  <si>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</si>
  <si>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</si>
  <si>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</si>
  <si>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</si>
  <si>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</si>
  <si>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</si>
  <si>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</si>
  <si>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</si>
  <si>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</si>
  <si>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</si>
  <si>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</si>
  <si>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</si>
  <si>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</si>
  <si>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</si>
  <si>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</si>
  <si>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</si>
  <si>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</si>
  <si>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</si>
  <si>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</si>
  <si>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</si>
  <si>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</si>
  <si>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</si>
  <si>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</si>
  <si>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</si>
  <si>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</si>
  <si>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</si>
  <si>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</si>
  <si>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</si>
  <si>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</si>
  <si>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</si>
  <si>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</si>
  <si>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</si>
  <si>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</si>
  <si>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</si>
  <si>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</si>
  <si>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</si>
  <si>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 xml:space="preserve">GSC 2596-1318 </t>
  </si>
  <si>
    <t>Her</t>
  </si>
  <si>
    <t>EA</t>
  </si>
  <si>
    <t>IBVS 0111</t>
  </si>
  <si>
    <t>I</t>
  </si>
  <si>
    <t>vis</t>
  </si>
  <si>
    <t>IBVS 0817</t>
  </si>
  <si>
    <t>II</t>
  </si>
  <si>
    <t>IBVS 1223</t>
  </si>
  <si>
    <t>PE</t>
  </si>
  <si>
    <t>IBVS 1507</t>
  </si>
  <si>
    <t>IBVS 1647</t>
  </si>
  <si>
    <t>IBVS 2934</t>
  </si>
  <si>
    <t>IBVS 3423</t>
  </si>
  <si>
    <t>IBVS 3900</t>
  </si>
  <si>
    <t>OEJV 0074</t>
  </si>
  <si>
    <t>ToMcat 2013-03-14</t>
  </si>
  <si>
    <t>OEJV</t>
  </si>
  <si>
    <t>BAD?</t>
  </si>
  <si>
    <t>VSX 2013-03-14</t>
  </si>
  <si>
    <t>I believe this period is to be preferred, as some must surely have a light curve.</t>
  </si>
  <si>
    <t>aka u Her (not to be confused with U Her)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</si>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</sst>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/>
    <xf numFmtId="0" fontId="15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2596-1318 -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-1.001900000119349E-2</c:v>
                </c:pt>
                <c:pt idx="1">
                  <c:v>0</c:v>
                </c:pt>
                <c:pt idx="2">
                  <c:v>-1.6130000003613532E-3</c:v>
                </c:pt>
                <c:pt idx="3">
                  <c:v>-2.7299999783281237E-4</c:v>
                </c:pt>
                <c:pt idx="4">
                  <c:v>2.2140000073704869E-3</c:v>
                </c:pt>
                <c:pt idx="5">
                  <c:v>-6.3444999977946281E-3</c:v>
                </c:pt>
                <c:pt idx="6">
                  <c:v>3.7298000002920162E-2</c:v>
                </c:pt>
                <c:pt idx="7">
                  <c:v>-1.2459999998100102E-3</c:v>
                </c:pt>
                <c:pt idx="8">
                  <c:v>-5.8099999296246096E-4</c:v>
                </c:pt>
                <c:pt idx="9">
                  <c:v>-3.8599999970756471E-4</c:v>
                </c:pt>
                <c:pt idx="10">
                  <c:v>1.720000000204891E-3</c:v>
                </c:pt>
                <c:pt idx="11">
                  <c:v>9.5790000050328672E-3</c:v>
                </c:pt>
                <c:pt idx="12">
                  <c:v>1.1766000003262889E-2</c:v>
                </c:pt>
                <c:pt idx="13">
                  <c:v>9.1529999990598299E-3</c:v>
                </c:pt>
                <c:pt idx="14">
                  <c:v>3.6890000046696514E-3</c:v>
                </c:pt>
                <c:pt idx="15">
                  <c:v>-6.7539999945438467E-3</c:v>
                </c:pt>
                <c:pt idx="16">
                  <c:v>1.9944000006944407E-2</c:v>
                </c:pt>
                <c:pt idx="17">
                  <c:v>2.4044000005233102E-2</c:v>
                </c:pt>
                <c:pt idx="18">
                  <c:v>1.1510000040289015E-3</c:v>
                </c:pt>
                <c:pt idx="19">
                  <c:v>8.8230000037583522E-3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10-4732-9905-054BB2C3EAE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20">
                  <c:v>-5.4690000033588149E-3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10-4732-9905-054BB2C3EAE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10-4732-9905-054BB2C3EAE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10-4732-9905-054BB2C3EAE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10-4732-9905-054BB2C3EAE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10-4732-9905-054BB2C3EAE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10-4732-9905-054BB2C3EAE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2.3128265304045155E-3</c:v>
                </c:pt>
                <c:pt idx="1">
                  <c:v>2.3276724144074648E-3</c:v>
                </c:pt>
                <c:pt idx="2">
                  <c:v>2.3280736545156526E-3</c:v>
                </c:pt>
                <c:pt idx="3">
                  <c:v>2.5367185107733189E-3</c:v>
                </c:pt>
                <c:pt idx="4">
                  <c:v>2.5371197508815067E-3</c:v>
                </c:pt>
                <c:pt idx="5">
                  <c:v>2.5589873367777428E-3</c:v>
                </c:pt>
                <c:pt idx="6">
                  <c:v>3.1518195966252459E-3</c:v>
                </c:pt>
                <c:pt idx="7">
                  <c:v>3.5883688343335937E-3</c:v>
                </c:pt>
                <c:pt idx="8">
                  <c:v>4.0277267527992558E-3</c:v>
                </c:pt>
                <c:pt idx="9">
                  <c:v>4.1420801836327846E-3</c:v>
                </c:pt>
                <c:pt idx="10">
                  <c:v>4.4381953834753953E-3</c:v>
                </c:pt>
                <c:pt idx="11">
                  <c:v>4.8623061778299212E-3</c:v>
                </c:pt>
                <c:pt idx="12">
                  <c:v>4.8627074179381086E-3</c:v>
                </c:pt>
                <c:pt idx="13">
                  <c:v>5.1439767337777701E-3</c:v>
                </c:pt>
                <c:pt idx="14">
                  <c:v>6.0379396948202317E-3</c:v>
                </c:pt>
                <c:pt idx="15">
                  <c:v>6.03834093492842E-3</c:v>
                </c:pt>
                <c:pt idx="16">
                  <c:v>6.5455084316778239E-3</c:v>
                </c:pt>
                <c:pt idx="17">
                  <c:v>6.5455084316778239E-3</c:v>
                </c:pt>
                <c:pt idx="18">
                  <c:v>6.7064057150611391E-3</c:v>
                </c:pt>
                <c:pt idx="19">
                  <c:v>6.9896812314417401E-3</c:v>
                </c:pt>
                <c:pt idx="20">
                  <c:v>9.0135363371411023E-3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10-4732-9905-054BB2C3EAE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-37</c:v>
                </c:pt>
                <c:pt idx="1">
                  <c:v>0</c:v>
                </c:pt>
                <c:pt idx="2">
                  <c:v>1</c:v>
                </c:pt>
                <c:pt idx="3">
                  <c:v>521</c:v>
                </c:pt>
                <c:pt idx="4">
                  <c:v>522</c:v>
                </c:pt>
                <c:pt idx="5">
                  <c:v>576.5</c:v>
                </c:pt>
                <c:pt idx="6">
                  <c:v>2054</c:v>
                </c:pt>
                <c:pt idx="7">
                  <c:v>3142</c:v>
                </c:pt>
                <c:pt idx="8">
                  <c:v>4237</c:v>
                </c:pt>
                <c:pt idx="9">
                  <c:v>4522</c:v>
                </c:pt>
                <c:pt idx="10">
                  <c:v>5260</c:v>
                </c:pt>
                <c:pt idx="11">
                  <c:v>6317</c:v>
                </c:pt>
                <c:pt idx="12">
                  <c:v>6318</c:v>
                </c:pt>
                <c:pt idx="13">
                  <c:v>7019</c:v>
                </c:pt>
                <c:pt idx="14">
                  <c:v>9247</c:v>
                </c:pt>
                <c:pt idx="15">
                  <c:v>9248</c:v>
                </c:pt>
                <c:pt idx="16">
                  <c:v>10512</c:v>
                </c:pt>
                <c:pt idx="17">
                  <c:v>10512</c:v>
                </c:pt>
                <c:pt idx="18">
                  <c:v>10913</c:v>
                </c:pt>
                <c:pt idx="19">
                  <c:v>11619</c:v>
                </c:pt>
                <c:pt idx="20">
                  <c:v>16663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10-4732-9905-054BB2C3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273208"/>
        <c:axId val="1"/>
      </c:scatterChart>
      <c:valAx>
        <c:axId val="702273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273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2596-1318 -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-1.0000499998568557E-2</c:v>
                </c:pt>
                <c:pt idx="1">
                  <c:v>0</c:v>
                </c:pt>
                <c:pt idx="2">
                  <c:v>-1.6134999968926422E-3</c:v>
                </c:pt>
                <c:pt idx="3">
                  <c:v>-5.334999950719066E-4</c:v>
                </c:pt>
                <c:pt idx="4">
                  <c:v>1.9530000063241459E-3</c:v>
                </c:pt>
                <c:pt idx="6">
                  <c:v>3.6271000004489906E-2</c:v>
                </c:pt>
                <c:pt idx="7">
                  <c:v>-2.8169999932288192E-3</c:v>
                </c:pt>
                <c:pt idx="8">
                  <c:v>-2.6994999934686348E-3</c:v>
                </c:pt>
                <c:pt idx="9">
                  <c:v>-2.6469999938854016E-3</c:v>
                </c:pt>
                <c:pt idx="10">
                  <c:v>-9.0999999520136043E-4</c:v>
                </c:pt>
                <c:pt idx="11">
                  <c:v>6.4205000089714304E-3</c:v>
                </c:pt>
                <c:pt idx="12">
                  <c:v>8.6070000033942051E-3</c:v>
                </c:pt>
                <c:pt idx="13">
                  <c:v>5.6435000005876645E-3</c:v>
                </c:pt>
                <c:pt idx="14">
                  <c:v>-9.3449999985750765E-4</c:v>
                </c:pt>
                <c:pt idx="15">
                  <c:v>-1.1377999995602295E-2</c:v>
                </c:pt>
                <c:pt idx="16">
                  <c:v>1.4688000010210089E-2</c:v>
                </c:pt>
                <c:pt idx="17">
                  <c:v>1.8788000008498784E-2</c:v>
                </c:pt>
                <c:pt idx="18">
                  <c:v>-4.3054999987361953E-3</c:v>
                </c:pt>
                <c:pt idx="19">
                  <c:v>3.0135000051814131E-3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C7-459B-8F02-0ACB37723CC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20">
                  <c:v>-1.3800499997159932E-2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C7-459B-8F02-0ACB37723CC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C7-459B-8F02-0ACB37723CC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C7-459B-8F02-0ACB37723CC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C7-459B-8F02-0ACB37723CC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C7-459B-8F02-0ACB37723CC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C7-459B-8F02-0ACB37723CC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3.4372011492167145E-3</c:v>
                </c:pt>
                <c:pt idx="1">
                  <c:v>3.4294498390089632E-3</c:v>
                </c:pt>
                <c:pt idx="2">
                  <c:v>3.4292403441384834E-3</c:v>
                </c:pt>
                <c:pt idx="3">
                  <c:v>3.3203030114890078E-3</c:v>
                </c:pt>
                <c:pt idx="4">
                  <c:v>3.320093516618528E-3</c:v>
                </c:pt>
                <c:pt idx="5">
                  <c:v>3.3087807936126208E-3</c:v>
                </c:pt>
                <c:pt idx="6">
                  <c:v>2.9991473750435337E-3</c:v>
                </c:pt>
                <c:pt idx="7">
                  <c:v>2.7712169559615538E-3</c:v>
                </c:pt>
                <c:pt idx="8">
                  <c:v>2.5418200727862152E-3</c:v>
                </c:pt>
                <c:pt idx="9">
                  <c:v>2.4821140346994834E-3</c:v>
                </c:pt>
                <c:pt idx="10">
                  <c:v>2.3275068202854195E-3</c:v>
                </c:pt>
                <c:pt idx="11">
                  <c:v>2.1060707421883124E-3</c:v>
                </c:pt>
                <c:pt idx="12">
                  <c:v>2.1058612473178326E-3</c:v>
                </c:pt>
                <c:pt idx="13">
                  <c:v>1.9590053431115199E-3</c:v>
                </c:pt>
                <c:pt idx="14">
                  <c:v>1.492250771682612E-3</c:v>
                </c:pt>
                <c:pt idx="15">
                  <c:v>1.4920412768121322E-3</c:v>
                </c:pt>
                <c:pt idx="16">
                  <c:v>1.2272397605257142E-3</c:v>
                </c:pt>
                <c:pt idx="17">
                  <c:v>1.2272397605257142E-3</c:v>
                </c:pt>
                <c:pt idx="18">
                  <c:v>1.14323231746333E-3</c:v>
                </c:pt>
                <c:pt idx="19">
                  <c:v>9.953289389046183E-4</c:v>
                </c:pt>
                <c:pt idx="20">
                  <c:v>-6.1363187795296717E-5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C7-459B-8F02-0ACB37723CC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  <c:pt idx="5">
                  <c:v>0.50612399999954505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C7-459B-8F02-0ACB3772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266232"/>
        <c:axId val="1"/>
      </c:scatterChart>
      <c:valAx>
        <c:axId val="779266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9266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2596-1318 - O-C Diagr.</a:t>
            </a:r>
          </a:p>
        </c:rich>
      </c:tx>
      <c:layout>
        <c:manualLayout>
          <c:xMode val="edge"/>
          <c:yMode val="edge"/>
          <c:x val="0.340841313754699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03315478538321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-1.0000499998568557E-2</c:v>
                </c:pt>
                <c:pt idx="1">
                  <c:v>0</c:v>
                </c:pt>
                <c:pt idx="2">
                  <c:v>-1.6134999968926422E-3</c:v>
                </c:pt>
                <c:pt idx="3">
                  <c:v>-5.334999950719066E-4</c:v>
                </c:pt>
                <c:pt idx="4">
                  <c:v>1.9530000063241459E-3</c:v>
                </c:pt>
                <c:pt idx="6">
                  <c:v>3.6271000004489906E-2</c:v>
                </c:pt>
                <c:pt idx="7">
                  <c:v>-2.8169999932288192E-3</c:v>
                </c:pt>
                <c:pt idx="8">
                  <c:v>-2.6994999934686348E-3</c:v>
                </c:pt>
                <c:pt idx="9">
                  <c:v>-2.6469999938854016E-3</c:v>
                </c:pt>
                <c:pt idx="10">
                  <c:v>-9.0999999520136043E-4</c:v>
                </c:pt>
                <c:pt idx="11">
                  <c:v>6.4205000089714304E-3</c:v>
                </c:pt>
                <c:pt idx="12">
                  <c:v>8.6070000033942051E-3</c:v>
                </c:pt>
                <c:pt idx="13">
                  <c:v>5.6435000005876645E-3</c:v>
                </c:pt>
                <c:pt idx="14">
                  <c:v>-9.3449999985750765E-4</c:v>
                </c:pt>
                <c:pt idx="15">
                  <c:v>-1.1377999995602295E-2</c:v>
                </c:pt>
                <c:pt idx="16">
                  <c:v>1.4688000010210089E-2</c:v>
                </c:pt>
                <c:pt idx="17">
                  <c:v>1.8788000008498784E-2</c:v>
                </c:pt>
                <c:pt idx="18">
                  <c:v>-4.3054999987361953E-3</c:v>
                </c:pt>
                <c:pt idx="19">
                  <c:v>3.0135000051814131E-3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A-4905-A9E8-3040DD85659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20">
                  <c:v>-1.3800499997159932E-2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A-4905-A9E8-3040DD85659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A-4905-A9E8-3040DD85659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A-4905-A9E8-3040DD85659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A-4905-A9E8-3040DD85659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A-4905-A9E8-3040DD85659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5.9999999999999995E-4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9.2000000000000003E-4</c:v>
                  </c:pt>
                  <c:pt idx="19">
                    <c:v>1.9000000000000001E-4</c:v>
                  </c:pt>
                  <c:pt idx="2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A-4905-A9E8-3040DD85659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3.4372011492167145E-3</c:v>
                </c:pt>
                <c:pt idx="1">
                  <c:v>3.4294498390089632E-3</c:v>
                </c:pt>
                <c:pt idx="2">
                  <c:v>3.4292403441384834E-3</c:v>
                </c:pt>
                <c:pt idx="3">
                  <c:v>3.3203030114890078E-3</c:v>
                </c:pt>
                <c:pt idx="4">
                  <c:v>3.320093516618528E-3</c:v>
                </c:pt>
                <c:pt idx="5">
                  <c:v>3.3087807936126208E-3</c:v>
                </c:pt>
                <c:pt idx="6">
                  <c:v>2.9991473750435337E-3</c:v>
                </c:pt>
                <c:pt idx="7">
                  <c:v>2.7712169559615538E-3</c:v>
                </c:pt>
                <c:pt idx="8">
                  <c:v>2.5418200727862152E-3</c:v>
                </c:pt>
                <c:pt idx="9">
                  <c:v>2.4821140346994834E-3</c:v>
                </c:pt>
                <c:pt idx="10">
                  <c:v>2.3275068202854195E-3</c:v>
                </c:pt>
                <c:pt idx="11">
                  <c:v>2.1060707421883124E-3</c:v>
                </c:pt>
                <c:pt idx="12">
                  <c:v>2.1058612473178326E-3</c:v>
                </c:pt>
                <c:pt idx="13">
                  <c:v>1.9590053431115199E-3</c:v>
                </c:pt>
                <c:pt idx="14">
                  <c:v>1.492250771682612E-3</c:v>
                </c:pt>
                <c:pt idx="15">
                  <c:v>1.4920412768121322E-3</c:v>
                </c:pt>
                <c:pt idx="16">
                  <c:v>1.2272397605257142E-3</c:v>
                </c:pt>
                <c:pt idx="17">
                  <c:v>1.2272397605257142E-3</c:v>
                </c:pt>
                <c:pt idx="18">
                  <c:v>1.14323231746333E-3</c:v>
                </c:pt>
                <c:pt idx="19">
                  <c:v>9.953289389046183E-4</c:v>
                </c:pt>
                <c:pt idx="20">
                  <c:v>-6.1363187795296717E-5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A-4905-A9E8-3040DD85659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-18.5</c:v>
                </c:pt>
                <c:pt idx="1">
                  <c:v>0</c:v>
                </c:pt>
                <c:pt idx="2">
                  <c:v>0.5</c:v>
                </c:pt>
                <c:pt idx="3">
                  <c:v>260.5</c:v>
                </c:pt>
                <c:pt idx="4">
                  <c:v>261</c:v>
                </c:pt>
                <c:pt idx="5">
                  <c:v>288</c:v>
                </c:pt>
                <c:pt idx="6">
                  <c:v>1027</c:v>
                </c:pt>
                <c:pt idx="7">
                  <c:v>1571</c:v>
                </c:pt>
                <c:pt idx="8">
                  <c:v>2118.5</c:v>
                </c:pt>
                <c:pt idx="9">
                  <c:v>2261</c:v>
                </c:pt>
                <c:pt idx="10">
                  <c:v>2630</c:v>
                </c:pt>
                <c:pt idx="11">
                  <c:v>3158.5</c:v>
                </c:pt>
                <c:pt idx="12">
                  <c:v>3159</c:v>
                </c:pt>
                <c:pt idx="13">
                  <c:v>3509.5</c:v>
                </c:pt>
                <c:pt idx="14">
                  <c:v>4623.5</c:v>
                </c:pt>
                <c:pt idx="15">
                  <c:v>4624</c:v>
                </c:pt>
                <c:pt idx="16">
                  <c:v>5256</c:v>
                </c:pt>
                <c:pt idx="17">
                  <c:v>5256</c:v>
                </c:pt>
                <c:pt idx="18">
                  <c:v>5456.5</c:v>
                </c:pt>
                <c:pt idx="19">
                  <c:v>5809.5</c:v>
                </c:pt>
                <c:pt idx="20">
                  <c:v>8331.5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  <c:pt idx="5">
                  <c:v>0.50612399999954505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BA-4905-A9E8-3040DD856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426888"/>
        <c:axId val="1"/>
      </c:scatterChart>
      <c:valAx>
        <c:axId val="55642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42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19250746809802"/>
          <c:y val="0.92397937099967764"/>
          <c:w val="0.749250352714919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95B8A0-96EE-4DE8-25B8-999457B66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0</xdr:rowOff>
    </xdr:from>
    <xdr:to>
      <xdr:col>16</xdr:col>
      <xdr:colOff>457200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A7366CC3-87B7-3989-E6A2-5D8B08798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0</xdr:rowOff>
    </xdr:from>
    <xdr:to>
      <xdr:col>27</xdr:col>
      <xdr:colOff>190500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4A901905-8D4B-BCDC-44D0-482FC9DE4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43</v>
      </c>
      <c r="C2" s="3"/>
      <c r="D2" s="3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36831.303999999996</v>
      </c>
      <c r="D7" s="30" t="s">
        <v>49</v>
      </c>
    </row>
    <row r="8" spans="1:7" x14ac:dyDescent="0.2">
      <c r="A8" t="s">
        <v>3</v>
      </c>
      <c r="C8" s="34">
        <v>1.0255129999999999</v>
      </c>
      <c r="D8" s="26" t="s">
        <v>57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2.3276724144074648E-3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4.0124010818781953E-7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60352.75648935185</v>
      </c>
    </row>
    <row r="15" spans="1:7" x14ac:dyDescent="0.2">
      <c r="A15" s="12" t="s">
        <v>17</v>
      </c>
      <c r="B15" s="10"/>
      <c r="C15" s="13">
        <f ca="1">(C7+C11)+(C8+C12)*INT(MAX(F21:F3532))</f>
        <v>53919.436132536335</v>
      </c>
      <c r="D15" s="14" t="s">
        <v>38</v>
      </c>
      <c r="E15" s="15">
        <f ca="1">ROUND(2*(E14-$C$7)/$C$8,0)/2+E13</f>
        <v>22937.5</v>
      </c>
    </row>
    <row r="16" spans="1:7" x14ac:dyDescent="0.2">
      <c r="A16" s="16" t="s">
        <v>4</v>
      </c>
      <c r="B16" s="10"/>
      <c r="C16" s="17">
        <f ca="1">+C8+C12</f>
        <v>1.0255134012401081</v>
      </c>
      <c r="D16" s="14" t="s">
        <v>39</v>
      </c>
      <c r="E16" s="24">
        <f ca="1">ROUND(2*(E14-$C$15)/$C$16,0)/2+E13</f>
        <v>6274.5</v>
      </c>
    </row>
    <row r="17" spans="1:18" ht="13.5" thickBot="1" x14ac:dyDescent="0.25">
      <c r="A17" s="14" t="s">
        <v>29</v>
      </c>
      <c r="B17" s="10"/>
      <c r="C17" s="10">
        <f>COUNT(C21:C2190)</f>
        <v>21</v>
      </c>
      <c r="D17" s="14" t="s">
        <v>33</v>
      </c>
      <c r="E17" s="18">
        <f ca="1">+$C$15+$C$16*E16-15018.5-$C$9/24</f>
        <v>45335.91580195073</v>
      </c>
    </row>
    <row r="18" spans="1:18" ht="14.25" thickTop="1" thickBot="1" x14ac:dyDescent="0.25">
      <c r="A18" s="16" t="s">
        <v>5</v>
      </c>
      <c r="B18" s="10"/>
      <c r="C18" s="19">
        <f ca="1">+C15</f>
        <v>53919.436132536335</v>
      </c>
      <c r="D18" s="20">
        <f ca="1">+C16</f>
        <v>1.0255134012401081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58</v>
      </c>
      <c r="J20" s="7" t="s">
        <v>63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49</v>
      </c>
      <c r="B21" s="31" t="s">
        <v>48</v>
      </c>
      <c r="C21" s="30">
        <v>36793.35</v>
      </c>
      <c r="D21" s="30" t="s">
        <v>50</v>
      </c>
      <c r="E21">
        <f t="shared" ref="E21:E41" si="0">+(C21-C$7)/C$8</f>
        <v>-37.009769744506322</v>
      </c>
      <c r="F21">
        <f t="shared" ref="F21:F41" si="1">ROUND(2*E21,0)/2</f>
        <v>-37</v>
      </c>
      <c r="G21">
        <f t="shared" ref="G21:G41" si="2">+C21-(C$7+F21*C$8)</f>
        <v>-1.001900000119349E-2</v>
      </c>
      <c r="H21">
        <f t="shared" ref="H21:H40" si="3">+G21</f>
        <v>-1.001900000119349E-2</v>
      </c>
      <c r="O21">
        <f t="shared" ref="O21:O41" ca="1" si="4">+C$11+C$12*$F21</f>
        <v>2.3128265304045155E-3</v>
      </c>
      <c r="Q21" s="2">
        <f t="shared" ref="Q21:Q41" si="5">+C21-15018.5</f>
        <v>21774.85</v>
      </c>
    </row>
    <row r="22" spans="1:18" x14ac:dyDescent="0.2">
      <c r="A22" s="30" t="s">
        <v>49</v>
      </c>
      <c r="B22" s="31" t="s">
        <v>45</v>
      </c>
      <c r="C22" s="30">
        <v>36831.303999999996</v>
      </c>
      <c r="D22" s="30" t="s">
        <v>50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2.3276724144074648E-3</v>
      </c>
      <c r="Q22" s="2">
        <f t="shared" si="5"/>
        <v>21812.803999999996</v>
      </c>
    </row>
    <row r="23" spans="1:18" x14ac:dyDescent="0.2">
      <c r="A23" s="30" t="s">
        <v>49</v>
      </c>
      <c r="B23" s="31" t="s">
        <v>48</v>
      </c>
      <c r="C23" s="30">
        <v>36832.327899999997</v>
      </c>
      <c r="D23" s="30" t="s">
        <v>50</v>
      </c>
      <c r="E23">
        <f t="shared" si="0"/>
        <v>0.9984271286664721</v>
      </c>
      <c r="F23">
        <f t="shared" si="1"/>
        <v>1</v>
      </c>
      <c r="G23">
        <f t="shared" si="2"/>
        <v>-1.6130000003613532E-3</v>
      </c>
      <c r="H23">
        <f t="shared" si="3"/>
        <v>-1.6130000003613532E-3</v>
      </c>
      <c r="O23">
        <f t="shared" ca="1" si="4"/>
        <v>2.3280736545156526E-3</v>
      </c>
      <c r="Q23" s="2">
        <f t="shared" si="5"/>
        <v>21813.827899999997</v>
      </c>
    </row>
    <row r="24" spans="1:18" x14ac:dyDescent="0.2">
      <c r="A24" s="30" t="s">
        <v>49</v>
      </c>
      <c r="B24" s="31" t="s">
        <v>48</v>
      </c>
      <c r="C24" s="30">
        <v>37365.595999999998</v>
      </c>
      <c r="D24" s="30" t="s">
        <v>50</v>
      </c>
      <c r="E24">
        <f t="shared" si="0"/>
        <v>520.99973379177186</v>
      </c>
      <c r="F24">
        <f t="shared" si="1"/>
        <v>521</v>
      </c>
      <c r="G24">
        <f t="shared" si="2"/>
        <v>-2.7299999783281237E-4</v>
      </c>
      <c r="H24">
        <f t="shared" si="3"/>
        <v>-2.7299999783281237E-4</v>
      </c>
      <c r="O24">
        <f t="shared" ca="1" si="4"/>
        <v>2.5367185107733189E-3</v>
      </c>
      <c r="Q24" s="2">
        <f t="shared" si="5"/>
        <v>22347.095999999998</v>
      </c>
    </row>
    <row r="25" spans="1:18" x14ac:dyDescent="0.2">
      <c r="A25" s="30" t="s">
        <v>49</v>
      </c>
      <c r="B25" s="31" t="s">
        <v>45</v>
      </c>
      <c r="C25" s="30">
        <v>37366.624000000003</v>
      </c>
      <c r="D25" s="30" t="s">
        <v>50</v>
      </c>
      <c r="E25">
        <f t="shared" si="0"/>
        <v>522.00215891949404</v>
      </c>
      <c r="F25">
        <f t="shared" si="1"/>
        <v>522</v>
      </c>
      <c r="G25">
        <f t="shared" si="2"/>
        <v>2.2140000073704869E-3</v>
      </c>
      <c r="H25">
        <f t="shared" si="3"/>
        <v>2.2140000073704869E-3</v>
      </c>
      <c r="O25">
        <f t="shared" ca="1" si="4"/>
        <v>2.5371197508815067E-3</v>
      </c>
      <c r="Q25" s="2">
        <f t="shared" si="5"/>
        <v>22348.124000000003</v>
      </c>
    </row>
    <row r="26" spans="1:18" x14ac:dyDescent="0.2">
      <c r="A26" s="30" t="s">
        <v>49</v>
      </c>
      <c r="B26" s="31" t="s">
        <v>45</v>
      </c>
      <c r="C26" s="30">
        <v>37422.505899999996</v>
      </c>
      <c r="D26" s="30" t="s">
        <v>50</v>
      </c>
      <c r="E26">
        <f t="shared" si="0"/>
        <v>576.49381334025031</v>
      </c>
      <c r="F26">
        <f t="shared" si="1"/>
        <v>576.5</v>
      </c>
      <c r="G26">
        <f t="shared" si="2"/>
        <v>-6.3444999977946281E-3</v>
      </c>
      <c r="H26">
        <f t="shared" si="3"/>
        <v>-6.3444999977946281E-3</v>
      </c>
      <c r="O26">
        <f t="shared" ca="1" si="4"/>
        <v>2.5589873367777428E-3</v>
      </c>
      <c r="Q26" s="2">
        <f t="shared" si="5"/>
        <v>22404.005899999996</v>
      </c>
    </row>
    <row r="27" spans="1:18" x14ac:dyDescent="0.2">
      <c r="A27" s="30" t="s">
        <v>44</v>
      </c>
      <c r="B27" s="31" t="s">
        <v>45</v>
      </c>
      <c r="C27" s="30">
        <v>38937.745000000003</v>
      </c>
      <c r="D27" s="30" t="s">
        <v>46</v>
      </c>
      <c r="E27">
        <f t="shared" si="0"/>
        <v>2054.0363700899029</v>
      </c>
      <c r="F27">
        <f t="shared" si="1"/>
        <v>2054</v>
      </c>
      <c r="G27">
        <f t="shared" si="2"/>
        <v>3.7298000002920162E-2</v>
      </c>
      <c r="H27">
        <f t="shared" si="3"/>
        <v>3.7298000002920162E-2</v>
      </c>
      <c r="O27">
        <f t="shared" ca="1" si="4"/>
        <v>3.1518195966252459E-3</v>
      </c>
      <c r="Q27" s="2">
        <f t="shared" si="5"/>
        <v>23919.245000000003</v>
      </c>
    </row>
    <row r="28" spans="1:18" x14ac:dyDescent="0.2">
      <c r="A28" s="30" t="s">
        <v>47</v>
      </c>
      <c r="B28" s="31" t="s">
        <v>45</v>
      </c>
      <c r="C28" s="30">
        <v>40053.464599999999</v>
      </c>
      <c r="D28" s="30">
        <v>2.0000000000000001E-4</v>
      </c>
      <c r="E28">
        <f t="shared" si="0"/>
        <v>3141.9987849983404</v>
      </c>
      <c r="F28">
        <f t="shared" si="1"/>
        <v>3142</v>
      </c>
      <c r="G28">
        <f t="shared" si="2"/>
        <v>-1.2459999998100102E-3</v>
      </c>
      <c r="H28">
        <f t="shared" si="3"/>
        <v>-1.2459999998100102E-3</v>
      </c>
      <c r="O28">
        <f t="shared" ca="1" si="4"/>
        <v>3.5883688343335937E-3</v>
      </c>
      <c r="Q28" s="2">
        <f t="shared" si="5"/>
        <v>25034.964599999999</v>
      </c>
    </row>
    <row r="29" spans="1:18" x14ac:dyDescent="0.2">
      <c r="A29" s="30" t="s">
        <v>47</v>
      </c>
      <c r="B29" s="31" t="s">
        <v>48</v>
      </c>
      <c r="C29" s="30">
        <v>41176.402000000002</v>
      </c>
      <c r="D29" s="30">
        <v>1E-3</v>
      </c>
      <c r="E29">
        <f t="shared" si="0"/>
        <v>4236.9994334542862</v>
      </c>
      <c r="F29">
        <f t="shared" si="1"/>
        <v>4237</v>
      </c>
      <c r="G29">
        <f t="shared" si="2"/>
        <v>-5.8099999296246096E-4</v>
      </c>
      <c r="H29">
        <f t="shared" si="3"/>
        <v>-5.8099999296246096E-4</v>
      </c>
      <c r="O29">
        <f t="shared" ca="1" si="4"/>
        <v>4.0277267527992558E-3</v>
      </c>
      <c r="Q29" s="2">
        <f t="shared" si="5"/>
        <v>26157.902000000002</v>
      </c>
    </row>
    <row r="30" spans="1:18" x14ac:dyDescent="0.2">
      <c r="A30" s="30" t="s">
        <v>51</v>
      </c>
      <c r="B30" s="31" t="s">
        <v>13</v>
      </c>
      <c r="C30" s="30">
        <v>41468.6734</v>
      </c>
      <c r="D30" s="30">
        <v>5.9999999999999995E-4</v>
      </c>
      <c r="E30">
        <f t="shared" si="0"/>
        <v>4521.9996236030202</v>
      </c>
      <c r="F30">
        <f t="shared" si="1"/>
        <v>4522</v>
      </c>
      <c r="G30">
        <f t="shared" si="2"/>
        <v>-3.8599999970756471E-4</v>
      </c>
      <c r="H30">
        <f t="shared" si="3"/>
        <v>-3.8599999970756471E-4</v>
      </c>
      <c r="O30">
        <f t="shared" ca="1" si="4"/>
        <v>4.1420801836327846E-3</v>
      </c>
      <c r="Q30" s="2">
        <f t="shared" si="5"/>
        <v>26450.1734</v>
      </c>
    </row>
    <row r="31" spans="1:18" x14ac:dyDescent="0.2">
      <c r="A31" s="30" t="s">
        <v>52</v>
      </c>
      <c r="B31" s="31" t="s">
        <v>45</v>
      </c>
      <c r="C31" s="30">
        <v>42225.504099999998</v>
      </c>
      <c r="D31" s="30" t="s">
        <v>50</v>
      </c>
      <c r="E31">
        <f t="shared" si="0"/>
        <v>5260.0016772093604</v>
      </c>
      <c r="F31">
        <f t="shared" si="1"/>
        <v>5260</v>
      </c>
      <c r="G31">
        <f t="shared" si="2"/>
        <v>1.720000000204891E-3</v>
      </c>
      <c r="H31">
        <f t="shared" si="3"/>
        <v>1.720000000204891E-3</v>
      </c>
      <c r="O31">
        <f t="shared" ca="1" si="4"/>
        <v>4.4381953834753953E-3</v>
      </c>
      <c r="Q31" s="2">
        <f t="shared" si="5"/>
        <v>27207.004099999998</v>
      </c>
    </row>
    <row r="32" spans="1:18" x14ac:dyDescent="0.2">
      <c r="A32" s="30" t="s">
        <v>52</v>
      </c>
      <c r="B32" s="31" t="s">
        <v>48</v>
      </c>
      <c r="C32" s="30">
        <v>43309.479200000002</v>
      </c>
      <c r="D32" s="30" t="s">
        <v>50</v>
      </c>
      <c r="E32">
        <f t="shared" si="0"/>
        <v>6317.0093406909573</v>
      </c>
      <c r="F32">
        <f t="shared" si="1"/>
        <v>6317</v>
      </c>
      <c r="G32">
        <f t="shared" si="2"/>
        <v>9.5790000050328672E-3</v>
      </c>
      <c r="H32">
        <f t="shared" si="3"/>
        <v>9.5790000050328672E-3</v>
      </c>
      <c r="O32">
        <f t="shared" ca="1" si="4"/>
        <v>4.8623061778299212E-3</v>
      </c>
      <c r="Q32" s="2">
        <f t="shared" si="5"/>
        <v>28290.979200000002</v>
      </c>
    </row>
    <row r="33" spans="1:17" x14ac:dyDescent="0.2">
      <c r="A33" s="30" t="s">
        <v>52</v>
      </c>
      <c r="B33" s="31" t="s">
        <v>45</v>
      </c>
      <c r="C33" s="30">
        <v>43310.5069</v>
      </c>
      <c r="D33" s="30" t="s">
        <v>50</v>
      </c>
      <c r="E33">
        <f t="shared" si="0"/>
        <v>6318.0114732821567</v>
      </c>
      <c r="F33">
        <f t="shared" si="1"/>
        <v>6318</v>
      </c>
      <c r="G33">
        <f t="shared" si="2"/>
        <v>1.1766000003262889E-2</v>
      </c>
      <c r="H33">
        <f t="shared" si="3"/>
        <v>1.1766000003262889E-2</v>
      </c>
      <c r="O33">
        <f t="shared" ca="1" si="4"/>
        <v>4.8627074179381086E-3</v>
      </c>
      <c r="Q33" s="2">
        <f t="shared" si="5"/>
        <v>28292.0069</v>
      </c>
    </row>
    <row r="34" spans="1:17" x14ac:dyDescent="0.2">
      <c r="A34" s="30" t="s">
        <v>52</v>
      </c>
      <c r="B34" s="31" t="s">
        <v>48</v>
      </c>
      <c r="C34" s="30">
        <v>44029.388899999998</v>
      </c>
      <c r="D34" s="30" t="s">
        <v>50</v>
      </c>
      <c r="E34">
        <f t="shared" si="0"/>
        <v>7019.0089252891012</v>
      </c>
      <c r="F34">
        <f t="shared" si="1"/>
        <v>7019</v>
      </c>
      <c r="G34">
        <f t="shared" si="2"/>
        <v>9.1529999990598299E-3</v>
      </c>
      <c r="H34">
        <f t="shared" si="3"/>
        <v>9.1529999990598299E-3</v>
      </c>
      <c r="O34">
        <f t="shared" ca="1" si="4"/>
        <v>5.1439767337777701E-3</v>
      </c>
      <c r="Q34" s="2">
        <f t="shared" si="5"/>
        <v>29010.888899999998</v>
      </c>
    </row>
    <row r="35" spans="1:17" x14ac:dyDescent="0.2">
      <c r="A35" s="30" t="s">
        <v>53</v>
      </c>
      <c r="B35" s="31" t="s">
        <v>48</v>
      </c>
      <c r="C35" s="30">
        <v>46314.2264</v>
      </c>
      <c r="D35" s="30" t="s">
        <v>50</v>
      </c>
      <c r="E35">
        <f t="shared" si="0"/>
        <v>9247.0035972240275</v>
      </c>
      <c r="F35">
        <f t="shared" si="1"/>
        <v>9247</v>
      </c>
      <c r="G35">
        <f t="shared" si="2"/>
        <v>3.6890000046696514E-3</v>
      </c>
      <c r="H35">
        <f t="shared" si="3"/>
        <v>3.6890000046696514E-3</v>
      </c>
      <c r="O35">
        <f t="shared" ca="1" si="4"/>
        <v>6.0379396948202317E-3</v>
      </c>
      <c r="Q35" s="2">
        <f t="shared" si="5"/>
        <v>31295.7264</v>
      </c>
    </row>
    <row r="36" spans="1:17" x14ac:dyDescent="0.2">
      <c r="A36" s="30" t="s">
        <v>53</v>
      </c>
      <c r="B36" s="31" t="s">
        <v>45</v>
      </c>
      <c r="C36" s="30">
        <v>46315.241470000001</v>
      </c>
      <c r="D36" s="30" t="s">
        <v>50</v>
      </c>
      <c r="E36">
        <f t="shared" si="0"/>
        <v>9247.9934140279111</v>
      </c>
      <c r="F36">
        <f t="shared" si="1"/>
        <v>9248</v>
      </c>
      <c r="G36">
        <f t="shared" si="2"/>
        <v>-6.7539999945438467E-3</v>
      </c>
      <c r="H36">
        <f t="shared" si="3"/>
        <v>-6.7539999945438467E-3</v>
      </c>
      <c r="O36">
        <f t="shared" ca="1" si="4"/>
        <v>6.03834093492842E-3</v>
      </c>
      <c r="Q36" s="2">
        <f t="shared" si="5"/>
        <v>31296.741470000001</v>
      </c>
    </row>
    <row r="37" spans="1:17" x14ac:dyDescent="0.2">
      <c r="A37" s="30" t="s">
        <v>54</v>
      </c>
      <c r="B37" s="31" t="s">
        <v>45</v>
      </c>
      <c r="C37" s="30">
        <v>47611.516600000003</v>
      </c>
      <c r="D37" s="30" t="s">
        <v>50</v>
      </c>
      <c r="E37">
        <f t="shared" si="0"/>
        <v>10512.019447827583</v>
      </c>
      <c r="F37">
        <f t="shared" si="1"/>
        <v>10512</v>
      </c>
      <c r="G37">
        <f t="shared" si="2"/>
        <v>1.9944000006944407E-2</v>
      </c>
      <c r="H37">
        <f t="shared" si="3"/>
        <v>1.9944000006944407E-2</v>
      </c>
      <c r="O37">
        <f t="shared" ca="1" si="4"/>
        <v>6.5455084316778239E-3</v>
      </c>
      <c r="Q37" s="2">
        <f t="shared" si="5"/>
        <v>32593.016600000003</v>
      </c>
    </row>
    <row r="38" spans="1:17" x14ac:dyDescent="0.2">
      <c r="A38" s="30" t="s">
        <v>54</v>
      </c>
      <c r="B38" s="31" t="s">
        <v>45</v>
      </c>
      <c r="C38" s="30">
        <v>47611.520700000001</v>
      </c>
      <c r="D38" s="30" t="s">
        <v>50</v>
      </c>
      <c r="E38">
        <f t="shared" si="0"/>
        <v>10512.023445826631</v>
      </c>
      <c r="F38">
        <f t="shared" si="1"/>
        <v>10512</v>
      </c>
      <c r="G38">
        <f t="shared" si="2"/>
        <v>2.4044000005233102E-2</v>
      </c>
      <c r="H38">
        <f t="shared" si="3"/>
        <v>2.4044000005233102E-2</v>
      </c>
      <c r="O38">
        <f t="shared" ca="1" si="4"/>
        <v>6.5455084316778239E-3</v>
      </c>
      <c r="Q38" s="2">
        <f t="shared" si="5"/>
        <v>32593.020700000001</v>
      </c>
    </row>
    <row r="39" spans="1:17" x14ac:dyDescent="0.2">
      <c r="A39" s="30" t="s">
        <v>55</v>
      </c>
      <c r="B39" s="31" t="s">
        <v>48</v>
      </c>
      <c r="C39" s="30">
        <v>48022.728519999997</v>
      </c>
      <c r="D39" s="30">
        <v>9.2000000000000003E-4</v>
      </c>
      <c r="E39">
        <f t="shared" si="0"/>
        <v>10913.0011223651</v>
      </c>
      <c r="F39">
        <f t="shared" si="1"/>
        <v>10913</v>
      </c>
      <c r="G39">
        <f t="shared" si="2"/>
        <v>1.1510000040289015E-3</v>
      </c>
      <c r="H39">
        <f t="shared" si="3"/>
        <v>1.1510000040289015E-3</v>
      </c>
      <c r="O39">
        <f t="shared" ca="1" si="4"/>
        <v>6.7064057150611391E-3</v>
      </c>
      <c r="Q39" s="2">
        <f t="shared" si="5"/>
        <v>33004.228519999997</v>
      </c>
    </row>
    <row r="40" spans="1:17" x14ac:dyDescent="0.2">
      <c r="A40" s="30" t="s">
        <v>55</v>
      </c>
      <c r="B40" s="31" t="s">
        <v>48</v>
      </c>
      <c r="C40" s="30">
        <v>48746.748370000001</v>
      </c>
      <c r="D40" s="30">
        <v>1.9000000000000001E-4</v>
      </c>
      <c r="E40">
        <f t="shared" si="0"/>
        <v>11619.008603498938</v>
      </c>
      <c r="F40">
        <f t="shared" si="1"/>
        <v>11619</v>
      </c>
      <c r="G40">
        <f t="shared" si="2"/>
        <v>8.8230000037583522E-3</v>
      </c>
      <c r="H40">
        <f t="shared" si="3"/>
        <v>8.8230000037583522E-3</v>
      </c>
      <c r="O40">
        <f t="shared" ca="1" si="4"/>
        <v>6.9896812314417401E-3</v>
      </c>
      <c r="Q40" s="2">
        <f t="shared" si="5"/>
        <v>33728.248370000001</v>
      </c>
    </row>
    <row r="41" spans="1:17" x14ac:dyDescent="0.2">
      <c r="A41" s="30" t="s">
        <v>56</v>
      </c>
      <c r="B41" s="31" t="s">
        <v>48</v>
      </c>
      <c r="C41" s="30">
        <v>53919.421649999997</v>
      </c>
      <c r="D41" s="30">
        <v>1.6000000000000001E-3</v>
      </c>
      <c r="E41">
        <f t="shared" si="0"/>
        <v>16662.994667059316</v>
      </c>
      <c r="F41">
        <f t="shared" si="1"/>
        <v>16663</v>
      </c>
      <c r="G41">
        <f t="shared" si="2"/>
        <v>-5.4690000033588149E-3</v>
      </c>
      <c r="I41">
        <f>+G41</f>
        <v>-5.4690000033588149E-3</v>
      </c>
      <c r="O41">
        <f t="shared" ca="1" si="4"/>
        <v>9.0135363371411023E-3</v>
      </c>
      <c r="Q41" s="2">
        <f t="shared" si="5"/>
        <v>38900.921649999997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D1" s="33" t="s">
        <v>62</v>
      </c>
    </row>
    <row r="2" spans="1:7" x14ac:dyDescent="0.2">
      <c r="A2" t="s">
        <v>23</v>
      </c>
      <c r="B2" t="s">
        <v>43</v>
      </c>
      <c r="C2" s="3"/>
      <c r="D2" s="3" t="s">
        <v>42</v>
      </c>
    </row>
    <row r="3" spans="1:7" ht="13.5" thickBot="1" x14ac:dyDescent="0.25">
      <c r="A3" s="32" t="s">
        <v>61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36831.303999999996</v>
      </c>
      <c r="D7" s="30" t="s">
        <v>49</v>
      </c>
    </row>
    <row r="8" spans="1:7" x14ac:dyDescent="0.2">
      <c r="A8" t="s">
        <v>3</v>
      </c>
      <c r="C8" s="34">
        <v>2.0510269999999999</v>
      </c>
      <c r="D8" s="26" t="s">
        <v>60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3.4294498390089632E-3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-4.1898974095952229E-7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60352.75648935185</v>
      </c>
    </row>
    <row r="15" spans="1:7" x14ac:dyDescent="0.2">
      <c r="A15" s="12" t="s">
        <v>17</v>
      </c>
      <c r="B15" s="10"/>
      <c r="C15" s="13">
        <f ca="1">(C7+C11)+(C8+C12)*INT(MAX(F21:F3532))</f>
        <v>53918.409875846308</v>
      </c>
      <c r="D15" s="14" t="s">
        <v>38</v>
      </c>
      <c r="E15" s="15">
        <f ca="1">ROUND(2*(E14-$C$7)/$C$8,0)/2+E13</f>
        <v>11469</v>
      </c>
    </row>
    <row r="16" spans="1:7" x14ac:dyDescent="0.2">
      <c r="A16" s="16" t="s">
        <v>4</v>
      </c>
      <c r="B16" s="10"/>
      <c r="C16" s="17">
        <f ca="1">+C8+C12</f>
        <v>2.0510265810102588</v>
      </c>
      <c r="D16" s="14" t="s">
        <v>39</v>
      </c>
      <c r="E16" s="24">
        <f ca="1">ROUND(2*(E14-$C$15)/$C$16,0)/2+E13</f>
        <v>3138</v>
      </c>
    </row>
    <row r="17" spans="1:18" ht="13.5" thickBot="1" x14ac:dyDescent="0.25">
      <c r="A17" s="14" t="s">
        <v>29</v>
      </c>
      <c r="B17" s="10"/>
      <c r="C17" s="10">
        <f>COUNT(C21:C2190)</f>
        <v>21</v>
      </c>
      <c r="D17" s="14" t="s">
        <v>33</v>
      </c>
      <c r="E17" s="18">
        <f ca="1">+$C$15+$C$16*E16-15018.5-$C$9/24</f>
        <v>45336.427120389839</v>
      </c>
    </row>
    <row r="18" spans="1:18" ht="14.25" thickTop="1" thickBot="1" x14ac:dyDescent="0.25">
      <c r="A18" s="16" t="s">
        <v>5</v>
      </c>
      <c r="B18" s="10"/>
      <c r="C18" s="19">
        <f ca="1">+C15</f>
        <v>53918.409875846308</v>
      </c>
      <c r="D18" s="20">
        <f ca="1">+C16</f>
        <v>2.0510265810102588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58</v>
      </c>
      <c r="J20" s="7" t="s">
        <v>63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59</v>
      </c>
    </row>
    <row r="21" spans="1:18" x14ac:dyDescent="0.2">
      <c r="A21" s="30" t="s">
        <v>49</v>
      </c>
      <c r="B21" s="31" t="s">
        <v>48</v>
      </c>
      <c r="C21" s="30">
        <v>36793.35</v>
      </c>
      <c r="D21" s="30" t="s">
        <v>50</v>
      </c>
      <c r="E21">
        <f t="shared" ref="E21:E41" si="0">+(C21-C$7)/C$8</f>
        <v>-18.50487584999998</v>
      </c>
      <c r="F21">
        <f t="shared" ref="F21:F41" si="1">ROUND(2*E21,0)/2</f>
        <v>-18.5</v>
      </c>
      <c r="G21">
        <f t="shared" ref="G21:G41" si="2">+C21-(C$7+F21*C$8)</f>
        <v>-1.0000499998568557E-2</v>
      </c>
      <c r="H21">
        <f t="shared" ref="H21:H40" si="3">+G21</f>
        <v>-1.0000499998568557E-2</v>
      </c>
      <c r="O21">
        <f t="shared" ref="O21:O41" ca="1" si="4">+C$11+C$12*$F21</f>
        <v>3.4372011492167145E-3</v>
      </c>
      <c r="Q21" s="2">
        <f t="shared" ref="Q21:Q41" si="5">+C21-15018.5</f>
        <v>21774.85</v>
      </c>
    </row>
    <row r="22" spans="1:18" x14ac:dyDescent="0.2">
      <c r="A22" s="30" t="s">
        <v>49</v>
      </c>
      <c r="B22" s="31" t="s">
        <v>45</v>
      </c>
      <c r="C22" s="30">
        <v>36831.303999999996</v>
      </c>
      <c r="D22" s="30" t="s">
        <v>50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3.4294498390089632E-3</v>
      </c>
      <c r="Q22" s="2">
        <f t="shared" si="5"/>
        <v>21812.803999999996</v>
      </c>
    </row>
    <row r="23" spans="1:18" x14ac:dyDescent="0.2">
      <c r="A23" s="30" t="s">
        <v>49</v>
      </c>
      <c r="B23" s="31" t="s">
        <v>48</v>
      </c>
      <c r="C23" s="30">
        <v>36832.327899999997</v>
      </c>
      <c r="D23" s="30" t="s">
        <v>50</v>
      </c>
      <c r="E23">
        <f t="shared" si="0"/>
        <v>0.49921332093636006</v>
      </c>
      <c r="F23">
        <f t="shared" si="1"/>
        <v>0.5</v>
      </c>
      <c r="G23">
        <f t="shared" si="2"/>
        <v>-1.6134999968926422E-3</v>
      </c>
      <c r="H23">
        <f t="shared" si="3"/>
        <v>-1.6134999968926422E-3</v>
      </c>
      <c r="O23">
        <f t="shared" ca="1" si="4"/>
        <v>3.4292403441384834E-3</v>
      </c>
      <c r="Q23" s="2">
        <f t="shared" si="5"/>
        <v>21813.827899999997</v>
      </c>
    </row>
    <row r="24" spans="1:18" x14ac:dyDescent="0.2">
      <c r="A24" s="30" t="s">
        <v>49</v>
      </c>
      <c r="B24" s="31" t="s">
        <v>48</v>
      </c>
      <c r="C24" s="30">
        <v>37365.595999999998</v>
      </c>
      <c r="D24" s="30" t="s">
        <v>50</v>
      </c>
      <c r="E24">
        <f t="shared" si="0"/>
        <v>260.49973988640875</v>
      </c>
      <c r="F24">
        <f t="shared" si="1"/>
        <v>260.5</v>
      </c>
      <c r="G24">
        <f t="shared" si="2"/>
        <v>-5.334999950719066E-4</v>
      </c>
      <c r="H24">
        <f t="shared" si="3"/>
        <v>-5.334999950719066E-4</v>
      </c>
      <c r="O24">
        <f t="shared" ca="1" si="4"/>
        <v>3.3203030114890078E-3</v>
      </c>
      <c r="Q24" s="2">
        <f t="shared" si="5"/>
        <v>22347.095999999998</v>
      </c>
    </row>
    <row r="25" spans="1:18" x14ac:dyDescent="0.2">
      <c r="A25" s="30" t="s">
        <v>49</v>
      </c>
      <c r="B25" s="31" t="s">
        <v>45</v>
      </c>
      <c r="C25" s="30">
        <v>37366.624000000003</v>
      </c>
      <c r="D25" s="30" t="s">
        <v>50</v>
      </c>
      <c r="E25">
        <f t="shared" si="0"/>
        <v>261.00095220589833</v>
      </c>
      <c r="F25">
        <f t="shared" si="1"/>
        <v>261</v>
      </c>
      <c r="G25">
        <f t="shared" si="2"/>
        <v>1.9530000063241459E-3</v>
      </c>
      <c r="H25">
        <f t="shared" si="3"/>
        <v>1.9530000063241459E-3</v>
      </c>
      <c r="O25">
        <f t="shared" ca="1" si="4"/>
        <v>3.320093516618528E-3</v>
      </c>
      <c r="Q25" s="2">
        <f t="shared" si="5"/>
        <v>22348.124000000003</v>
      </c>
    </row>
    <row r="26" spans="1:18" x14ac:dyDescent="0.2">
      <c r="A26" s="30" t="s">
        <v>49</v>
      </c>
      <c r="B26" s="31" t="s">
        <v>45</v>
      </c>
      <c r="C26" s="30">
        <v>37422.505899999996</v>
      </c>
      <c r="D26" s="30" t="s">
        <v>50</v>
      </c>
      <c r="E26">
        <f t="shared" si="0"/>
        <v>288.24676613228399</v>
      </c>
      <c r="F26">
        <f t="shared" si="1"/>
        <v>288</v>
      </c>
      <c r="O26">
        <f t="shared" ca="1" si="4"/>
        <v>3.3087807936126208E-3</v>
      </c>
      <c r="Q26" s="2">
        <f t="shared" si="5"/>
        <v>22404.005899999996</v>
      </c>
      <c r="R26">
        <f>+C26-(C$7+F26*C$8)</f>
        <v>0.50612399999954505</v>
      </c>
    </row>
    <row r="27" spans="1:18" x14ac:dyDescent="0.2">
      <c r="A27" s="30" t="s">
        <v>44</v>
      </c>
      <c r="B27" s="31" t="s">
        <v>45</v>
      </c>
      <c r="C27" s="30">
        <v>38937.745000000003</v>
      </c>
      <c r="D27" s="30" t="s">
        <v>46</v>
      </c>
      <c r="E27">
        <f t="shared" si="0"/>
        <v>1027.0176843113261</v>
      </c>
      <c r="F27">
        <f t="shared" si="1"/>
        <v>1027</v>
      </c>
      <c r="G27">
        <f t="shared" si="2"/>
        <v>3.6271000004489906E-2</v>
      </c>
      <c r="H27">
        <f t="shared" si="3"/>
        <v>3.6271000004489906E-2</v>
      </c>
      <c r="O27">
        <f t="shared" ca="1" si="4"/>
        <v>2.9991473750435337E-3</v>
      </c>
      <c r="Q27" s="2">
        <f t="shared" si="5"/>
        <v>23919.245000000003</v>
      </c>
    </row>
    <row r="28" spans="1:18" x14ac:dyDescent="0.2">
      <c r="A28" s="30" t="s">
        <v>47</v>
      </c>
      <c r="B28" s="31" t="s">
        <v>45</v>
      </c>
      <c r="C28" s="30">
        <v>40053.464599999999</v>
      </c>
      <c r="D28" s="30">
        <v>2.0000000000000001E-4</v>
      </c>
      <c r="E28">
        <f t="shared" si="0"/>
        <v>1570.998626541729</v>
      </c>
      <c r="F28">
        <f t="shared" si="1"/>
        <v>1571</v>
      </c>
      <c r="G28">
        <f t="shared" si="2"/>
        <v>-2.8169999932288192E-3</v>
      </c>
      <c r="H28">
        <f t="shared" si="3"/>
        <v>-2.8169999932288192E-3</v>
      </c>
      <c r="O28">
        <f t="shared" ca="1" si="4"/>
        <v>2.7712169559615538E-3</v>
      </c>
      <c r="Q28" s="2">
        <f t="shared" si="5"/>
        <v>25034.964599999999</v>
      </c>
    </row>
    <row r="29" spans="1:18" x14ac:dyDescent="0.2">
      <c r="A29" s="30" t="s">
        <v>47</v>
      </c>
      <c r="B29" s="31" t="s">
        <v>48</v>
      </c>
      <c r="C29" s="30">
        <v>41176.402000000002</v>
      </c>
      <c r="D29" s="30">
        <v>1E-3</v>
      </c>
      <c r="E29">
        <f t="shared" si="0"/>
        <v>2118.4986838301033</v>
      </c>
      <c r="F29">
        <f t="shared" si="1"/>
        <v>2118.5</v>
      </c>
      <c r="G29">
        <f t="shared" si="2"/>
        <v>-2.6994999934686348E-3</v>
      </c>
      <c r="H29">
        <f t="shared" si="3"/>
        <v>-2.6994999934686348E-3</v>
      </c>
      <c r="O29">
        <f t="shared" ca="1" si="4"/>
        <v>2.5418200727862152E-3</v>
      </c>
      <c r="Q29" s="2">
        <f t="shared" si="5"/>
        <v>26157.902000000002</v>
      </c>
    </row>
    <row r="30" spans="1:18" x14ac:dyDescent="0.2">
      <c r="A30" s="30" t="s">
        <v>51</v>
      </c>
      <c r="B30" s="31" t="s">
        <v>13</v>
      </c>
      <c r="C30" s="30">
        <v>41468.6734</v>
      </c>
      <c r="D30" s="30">
        <v>5.9999999999999995E-4</v>
      </c>
      <c r="E30">
        <f t="shared" si="0"/>
        <v>2260.998709427035</v>
      </c>
      <c r="F30">
        <f t="shared" si="1"/>
        <v>2261</v>
      </c>
      <c r="G30">
        <f t="shared" si="2"/>
        <v>-2.6469999938854016E-3</v>
      </c>
      <c r="H30">
        <f t="shared" si="3"/>
        <v>-2.6469999938854016E-3</v>
      </c>
      <c r="O30">
        <f t="shared" ca="1" si="4"/>
        <v>2.4821140346994834E-3</v>
      </c>
      <c r="Q30" s="2">
        <f t="shared" si="5"/>
        <v>26450.1734</v>
      </c>
    </row>
    <row r="31" spans="1:18" x14ac:dyDescent="0.2">
      <c r="A31" s="30" t="s">
        <v>52</v>
      </c>
      <c r="B31" s="31" t="s">
        <v>45</v>
      </c>
      <c r="C31" s="30">
        <v>42225.504099999998</v>
      </c>
      <c r="D31" s="30" t="s">
        <v>50</v>
      </c>
      <c r="E31">
        <f t="shared" si="0"/>
        <v>2629.9995563198349</v>
      </c>
      <c r="F31">
        <f t="shared" si="1"/>
        <v>2630</v>
      </c>
      <c r="G31">
        <f t="shared" si="2"/>
        <v>-9.0999999520136043E-4</v>
      </c>
      <c r="H31">
        <f t="shared" si="3"/>
        <v>-9.0999999520136043E-4</v>
      </c>
      <c r="O31">
        <f t="shared" ca="1" si="4"/>
        <v>2.3275068202854195E-3</v>
      </c>
      <c r="Q31" s="2">
        <f t="shared" si="5"/>
        <v>27207.004099999998</v>
      </c>
    </row>
    <row r="32" spans="1:18" x14ac:dyDescent="0.2">
      <c r="A32" s="30" t="s">
        <v>52</v>
      </c>
      <c r="B32" s="31" t="s">
        <v>48</v>
      </c>
      <c r="C32" s="30">
        <v>43309.479200000002</v>
      </c>
      <c r="D32" s="30" t="s">
        <v>50</v>
      </c>
      <c r="E32">
        <f t="shared" si="0"/>
        <v>3158.5031303829765</v>
      </c>
      <c r="F32">
        <f t="shared" si="1"/>
        <v>3158.5</v>
      </c>
      <c r="G32">
        <f t="shared" si="2"/>
        <v>6.4205000089714304E-3</v>
      </c>
      <c r="H32">
        <f t="shared" si="3"/>
        <v>6.4205000089714304E-3</v>
      </c>
      <c r="O32">
        <f t="shared" ca="1" si="4"/>
        <v>2.1060707421883124E-3</v>
      </c>
      <c r="Q32" s="2">
        <f t="shared" si="5"/>
        <v>28290.979200000002</v>
      </c>
    </row>
    <row r="33" spans="1:17" x14ac:dyDescent="0.2">
      <c r="A33" s="30" t="s">
        <v>52</v>
      </c>
      <c r="B33" s="31" t="s">
        <v>45</v>
      </c>
      <c r="C33" s="30">
        <v>43310.5069</v>
      </c>
      <c r="D33" s="30" t="s">
        <v>50</v>
      </c>
      <c r="E33">
        <f t="shared" si="0"/>
        <v>3159.0041964342763</v>
      </c>
      <c r="F33">
        <f t="shared" si="1"/>
        <v>3159</v>
      </c>
      <c r="G33">
        <f t="shared" si="2"/>
        <v>8.6070000033942051E-3</v>
      </c>
      <c r="H33">
        <f t="shared" si="3"/>
        <v>8.6070000033942051E-3</v>
      </c>
      <c r="O33">
        <f t="shared" ca="1" si="4"/>
        <v>2.1058612473178326E-3</v>
      </c>
      <c r="Q33" s="2">
        <f t="shared" si="5"/>
        <v>28292.0069</v>
      </c>
    </row>
    <row r="34" spans="1:17" x14ac:dyDescent="0.2">
      <c r="A34" s="30" t="s">
        <v>52</v>
      </c>
      <c r="B34" s="31" t="s">
        <v>48</v>
      </c>
      <c r="C34" s="30">
        <v>44029.388899999998</v>
      </c>
      <c r="D34" s="30" t="s">
        <v>50</v>
      </c>
      <c r="E34">
        <f t="shared" si="0"/>
        <v>3509.5027515483716</v>
      </c>
      <c r="F34">
        <f t="shared" si="1"/>
        <v>3509.5</v>
      </c>
      <c r="G34">
        <f t="shared" si="2"/>
        <v>5.6435000005876645E-3</v>
      </c>
      <c r="H34">
        <f t="shared" si="3"/>
        <v>5.6435000005876645E-3</v>
      </c>
      <c r="O34">
        <f t="shared" ca="1" si="4"/>
        <v>1.9590053431115199E-3</v>
      </c>
      <c r="Q34" s="2">
        <f t="shared" si="5"/>
        <v>29010.888899999998</v>
      </c>
    </row>
    <row r="35" spans="1:17" x14ac:dyDescent="0.2">
      <c r="A35" s="30" t="s">
        <v>53</v>
      </c>
      <c r="B35" s="31" t="s">
        <v>48</v>
      </c>
      <c r="C35" s="30">
        <v>46314.2264</v>
      </c>
      <c r="D35" s="30" t="s">
        <v>50</v>
      </c>
      <c r="E35">
        <f t="shared" si="0"/>
        <v>4623.4995443746002</v>
      </c>
      <c r="F35">
        <f t="shared" si="1"/>
        <v>4623.5</v>
      </c>
      <c r="G35">
        <f t="shared" si="2"/>
        <v>-9.3449999985750765E-4</v>
      </c>
      <c r="H35">
        <f t="shared" si="3"/>
        <v>-9.3449999985750765E-4</v>
      </c>
      <c r="O35">
        <f t="shared" ca="1" si="4"/>
        <v>1.492250771682612E-3</v>
      </c>
      <c r="Q35" s="2">
        <f t="shared" si="5"/>
        <v>31295.7264</v>
      </c>
    </row>
    <row r="36" spans="1:17" x14ac:dyDescent="0.2">
      <c r="A36" s="30" t="s">
        <v>53</v>
      </c>
      <c r="B36" s="31" t="s">
        <v>45</v>
      </c>
      <c r="C36" s="30">
        <v>46315.241470000001</v>
      </c>
      <c r="D36" s="30" t="s">
        <v>50</v>
      </c>
      <c r="E36">
        <f t="shared" si="0"/>
        <v>4623.9944525352448</v>
      </c>
      <c r="F36">
        <f t="shared" si="1"/>
        <v>4624</v>
      </c>
      <c r="G36">
        <f t="shared" si="2"/>
        <v>-1.1377999995602295E-2</v>
      </c>
      <c r="H36">
        <f t="shared" si="3"/>
        <v>-1.1377999995602295E-2</v>
      </c>
      <c r="O36">
        <f t="shared" ca="1" si="4"/>
        <v>1.4920412768121322E-3</v>
      </c>
      <c r="Q36" s="2">
        <f t="shared" si="5"/>
        <v>31296.741470000001</v>
      </c>
    </row>
    <row r="37" spans="1:17" x14ac:dyDescent="0.2">
      <c r="A37" s="30" t="s">
        <v>54</v>
      </c>
      <c r="B37" s="31" t="s">
        <v>45</v>
      </c>
      <c r="C37" s="30">
        <v>47611.516600000003</v>
      </c>
      <c r="D37" s="30" t="s">
        <v>50</v>
      </c>
      <c r="E37">
        <f t="shared" si="0"/>
        <v>5256.0071612904203</v>
      </c>
      <c r="F37">
        <f t="shared" si="1"/>
        <v>5256</v>
      </c>
      <c r="G37">
        <f t="shared" si="2"/>
        <v>1.4688000010210089E-2</v>
      </c>
      <c r="H37">
        <f t="shared" si="3"/>
        <v>1.4688000010210089E-2</v>
      </c>
      <c r="O37">
        <f t="shared" ca="1" si="4"/>
        <v>1.2272397605257142E-3</v>
      </c>
      <c r="Q37" s="2">
        <f t="shared" si="5"/>
        <v>32593.016600000003</v>
      </c>
    </row>
    <row r="38" spans="1:17" x14ac:dyDescent="0.2">
      <c r="A38" s="30" t="s">
        <v>54</v>
      </c>
      <c r="B38" s="31" t="s">
        <v>45</v>
      </c>
      <c r="C38" s="30">
        <v>47611.520700000001</v>
      </c>
      <c r="D38" s="30" t="s">
        <v>50</v>
      </c>
      <c r="E38">
        <f t="shared" si="0"/>
        <v>5256.0091602889697</v>
      </c>
      <c r="F38">
        <f t="shared" si="1"/>
        <v>5256</v>
      </c>
      <c r="G38">
        <f t="shared" si="2"/>
        <v>1.8788000008498784E-2</v>
      </c>
      <c r="H38">
        <f t="shared" si="3"/>
        <v>1.8788000008498784E-2</v>
      </c>
      <c r="O38">
        <f t="shared" ca="1" si="4"/>
        <v>1.2272397605257142E-3</v>
      </c>
      <c r="Q38" s="2">
        <f t="shared" si="5"/>
        <v>32593.020700000001</v>
      </c>
    </row>
    <row r="39" spans="1:17" x14ac:dyDescent="0.2">
      <c r="A39" s="30" t="s">
        <v>55</v>
      </c>
      <c r="B39" s="31" t="s">
        <v>48</v>
      </c>
      <c r="C39" s="30">
        <v>48022.728519999997</v>
      </c>
      <c r="D39" s="30">
        <v>9.2000000000000003E-4</v>
      </c>
      <c r="E39">
        <f t="shared" si="0"/>
        <v>5456.4979008077416</v>
      </c>
      <c r="F39">
        <f t="shared" si="1"/>
        <v>5456.5</v>
      </c>
      <c r="G39">
        <f t="shared" si="2"/>
        <v>-4.3054999987361953E-3</v>
      </c>
      <c r="H39">
        <f t="shared" si="3"/>
        <v>-4.3054999987361953E-3</v>
      </c>
      <c r="O39">
        <f t="shared" ca="1" si="4"/>
        <v>1.14323231746333E-3</v>
      </c>
      <c r="Q39" s="2">
        <f t="shared" si="5"/>
        <v>33004.228519999997</v>
      </c>
    </row>
    <row r="40" spans="1:17" x14ac:dyDescent="0.2">
      <c r="A40" s="30" t="s">
        <v>55</v>
      </c>
      <c r="B40" s="31" t="s">
        <v>48</v>
      </c>
      <c r="C40" s="30">
        <v>48746.748370000001</v>
      </c>
      <c r="D40" s="30">
        <v>1.9000000000000001E-4</v>
      </c>
      <c r="E40">
        <f t="shared" si="0"/>
        <v>5809.501469263937</v>
      </c>
      <c r="F40">
        <f t="shared" si="1"/>
        <v>5809.5</v>
      </c>
      <c r="G40">
        <f t="shared" si="2"/>
        <v>3.0135000051814131E-3</v>
      </c>
      <c r="H40">
        <f t="shared" si="3"/>
        <v>3.0135000051814131E-3</v>
      </c>
      <c r="O40">
        <f t="shared" ca="1" si="4"/>
        <v>9.953289389046183E-4</v>
      </c>
      <c r="Q40" s="2">
        <f t="shared" si="5"/>
        <v>33728.248370000001</v>
      </c>
    </row>
    <row r="41" spans="1:17" x14ac:dyDescent="0.2">
      <c r="A41" s="30" t="s">
        <v>56</v>
      </c>
      <c r="B41" s="31" t="s">
        <v>48</v>
      </c>
      <c r="C41" s="30">
        <v>53919.421649999997</v>
      </c>
      <c r="D41" s="30">
        <v>1.6000000000000001E-3</v>
      </c>
      <c r="E41">
        <f t="shared" si="0"/>
        <v>8331.4932714196348</v>
      </c>
      <c r="F41">
        <f t="shared" si="1"/>
        <v>8331.5</v>
      </c>
      <c r="G41">
        <f t="shared" si="2"/>
        <v>-1.3800499997159932E-2</v>
      </c>
      <c r="I41">
        <f>+G41</f>
        <v>-1.3800499997159932E-2</v>
      </c>
      <c r="O41">
        <f t="shared" ca="1" si="4"/>
        <v>-6.1363187795296717E-5</v>
      </c>
      <c r="Q41" s="2">
        <f t="shared" si="5"/>
        <v>38900.921649999997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2024-02-12T05:09:20Z</dcterms:modified>
</cp:coreProperties>
</file>