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30B19CA-0732-44B9-9FAD-1E7C2ADA9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Q21" i="1"/>
  <c r="F11" i="1"/>
  <c r="C22" i="1"/>
  <c r="E22" i="1"/>
  <c r="F22" i="1"/>
  <c r="G22" i="1"/>
  <c r="H22" i="1"/>
  <c r="A22" i="1"/>
  <c r="H20" i="1"/>
  <c r="G11" i="1"/>
  <c r="E14" i="1"/>
  <c r="E15" i="1" s="1"/>
  <c r="C17" i="1"/>
  <c r="Q22" i="1"/>
  <c r="C12" i="1"/>
  <c r="C16" i="1" l="1"/>
  <c r="D18" i="1" s="1"/>
  <c r="C11" i="1"/>
  <c r="O21" i="1" l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<sst xmlns="http://schemas.openxmlformats.org/spreadsheetml/2006/main" count="55" uniqueCount="51">
  <si>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</si>
  <si>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</si>
  <si>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</si>
  <si>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</si>
  <si>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</si>
  <si>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</si>
  <si>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</si>
  <si>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</si>
  <si>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</si>
  <si>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</si>
  <si>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</si>
  <si>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</si>
  <si>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</si>
  <si>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</si>
  <si>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</si>
  <si>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</si>
  <si>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</si>
  <si>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</si>
  <si>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</si>
  <si>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</si>
  <si>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</si>
  <si>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</si>
  <si>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</si>
  <si>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</si>
  <si>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</si>
  <si>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</si>
  <si>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</si>
  <si>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</si>
  <si>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</si>
  <si>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</si>
  <si>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</si>
  <si>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</si>
  <si>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</si>
  <si>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</si>
  <si>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</si>
  <si>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</si>
  <si>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</si>
  <si>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</si>
  <si>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</si>
  <si>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</si>
  <si>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</si>
  <si>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G2594-0555</t>
  </si>
  <si>
    <t>GSC 2594-0555</t>
  </si>
  <si>
    <t>G2594-0555_Her.xls</t>
  </si>
  <si>
    <t>EW</t>
  </si>
  <si>
    <t>Her</t>
  </si>
  <si>
    <t>VSX</t>
  </si>
  <si>
    <t>OEJV 0160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</si>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</sst>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2594-0555 -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 0160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A-4AD8-9C18-CD5F16681A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2.9300000023795292E-3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6A-4AD8-9C18-CD5F16681A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6A-4AD8-9C18-CD5F16681A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6A-4AD8-9C18-CD5F16681A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6A-4AD8-9C18-CD5F16681A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6A-4AD8-9C18-CD5F16681A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6A-4AD8-9C18-CD5F16681A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2.9300000023795292E-3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6A-4AD8-9C18-CD5F16681A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6A-4AD8-9C18-CD5F1668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485704"/>
        <c:axId val="1"/>
      </c:scatterChart>
      <c:valAx>
        <c:axId val="50248570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48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864661654135338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41AC6E-8E35-1863-FCBC-54566DBBC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55733.56</v>
      </c>
      <c r="D7" s="30" t="s">
        <v>46</v>
      </c>
    </row>
    <row r="8" spans="1:7" x14ac:dyDescent="0.2">
      <c r="A8" t="s">
        <v>3</v>
      </c>
      <c r="C8" s="36">
        <v>0.28199999999999997</v>
      </c>
      <c r="D8" s="30" t="s">
        <v>46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-1.3755868555772438E-5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60352.760628356482</v>
      </c>
    </row>
    <row r="15" spans="1:7" x14ac:dyDescent="0.2">
      <c r="A15" s="12" t="s">
        <v>17</v>
      </c>
      <c r="B15" s="10"/>
      <c r="C15" s="13">
        <f ca="1">(C7+C11)+(C8+C12)*INT(MAX(F21:F3533))</f>
        <v>55733.56</v>
      </c>
      <c r="D15" s="14" t="s">
        <v>37</v>
      </c>
      <c r="E15" s="15">
        <f ca="1">ROUND(2*(E14-$C$7)/$C$8,0)/2+E13</f>
        <v>16381</v>
      </c>
    </row>
    <row r="16" spans="1:7" x14ac:dyDescent="0.2">
      <c r="A16" s="16" t="s">
        <v>4</v>
      </c>
      <c r="B16" s="10"/>
      <c r="C16" s="17">
        <f ca="1">+C8+C12</f>
        <v>0.28198624413144419</v>
      </c>
      <c r="D16" s="14" t="s">
        <v>38</v>
      </c>
      <c r="E16" s="24">
        <f ca="1">ROUND(2*(E14-$C$15)/$C$16,0)/2+E13</f>
        <v>16382</v>
      </c>
    </row>
    <row r="17" spans="1:19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45334.954484694652</v>
      </c>
    </row>
    <row r="18" spans="1:19" ht="14.25" thickTop="1" thickBot="1" x14ac:dyDescent="0.25">
      <c r="A18" s="16" t="s">
        <v>5</v>
      </c>
      <c r="B18" s="10"/>
      <c r="C18" s="19">
        <f ca="1">+C15</f>
        <v>55733.56</v>
      </c>
      <c r="D18" s="20">
        <f ca="1">+C16</f>
        <v>0.28198624413144419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OEJV 0160</v>
      </c>
      <c r="I20" s="7" t="s">
        <v>49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s="33" t="s">
        <v>47</v>
      </c>
      <c r="B21" s="34" t="s">
        <v>48</v>
      </c>
      <c r="C21" s="35">
        <v>55673.496930000001</v>
      </c>
      <c r="D21" s="35">
        <v>1E-4</v>
      </c>
      <c r="E21">
        <f>+(C21-C$7)/C$8</f>
        <v>-212.98960992906567</v>
      </c>
      <c r="F21">
        <f>ROUND(2*E21,0)/2</f>
        <v>-213</v>
      </c>
      <c r="G21">
        <f>+C21-(C$7+F21*C$8)</f>
        <v>2.9300000023795292E-3</v>
      </c>
      <c r="I21">
        <f>+G21</f>
        <v>2.9300000023795292E-3</v>
      </c>
      <c r="O21">
        <f ca="1">+C$11+C$12*$F21</f>
        <v>2.9300000023795292E-3</v>
      </c>
      <c r="Q21" s="2">
        <f>+C21-15018.5</f>
        <v>40654.996930000001</v>
      </c>
      <c r="S21">
        <f ca="1">+(O21-G21)^2</f>
        <v>0</v>
      </c>
    </row>
    <row r="22" spans="1:19" x14ac:dyDescent="0.2">
      <c r="A22" t="str">
        <f>D8</f>
        <v>VSX</v>
      </c>
      <c r="C22" s="8">
        <f>C$7</f>
        <v>55733.56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40715.06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2024-02-12T05:15:18Z</dcterms:modified>
</cp:coreProperties>
</file>