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773969-4B7C-45DA-A9C3-2918DC302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C22" i="1"/>
  <c r="E22" i="1"/>
  <c r="F22" i="1"/>
  <c r="G22" i="1"/>
  <c r="H22" i="1"/>
  <c r="Q21" i="1"/>
  <c r="F11" i="1"/>
  <c r="A22" i="1"/>
  <c r="H20" i="1"/>
  <c r="G11" i="1"/>
  <c r="E14" i="1"/>
  <c r="E15" i="1" s="1"/>
  <c r="C17" i="1"/>
  <c r="Q22" i="1"/>
  <c r="C11" i="1"/>
  <c r="C12" i="1" l="1"/>
  <c r="C16" i="1" l="1"/>
  <c r="D18" i="1" s="1"/>
  <c r="O22" i="1"/>
  <c r="S22" i="1" s="1"/>
  <c r="O21" i="1"/>
  <c r="S21" i="1" s="1"/>
  <c r="S19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<sst xmlns="http://schemas.openxmlformats.org/spreadsheetml/2006/main" count="55" uniqueCount="51">
  <si>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</si>
  <si>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</si>
  <si>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</si>
  <si>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</si>
  <si>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</si>
  <si>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</si>
  <si>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</si>
  <si>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</si>
  <si>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</si>
  <si>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</si>
  <si>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</si>
  <si>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</si>
  <si>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</si>
  <si>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</si>
  <si>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</si>
  <si>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</si>
  <si>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</si>
  <si>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</si>
  <si>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</si>
  <si>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</si>
  <si>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</si>
  <si>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</si>
  <si>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</si>
  <si>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</si>
  <si>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</si>
  <si>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</si>
  <si>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</si>
  <si>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</si>
  <si>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</si>
  <si>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</si>
  <si>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</si>
  <si>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</si>
  <si>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</si>
  <si>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</si>
  <si>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</si>
  <si>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</si>
  <si>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</si>
  <si>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</si>
  <si>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</si>
  <si>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</si>
  <si>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</si>
  <si>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</si>
  <si>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G2594-0971</t>
  </si>
  <si>
    <t>GSC 2594-0971</t>
  </si>
  <si>
    <t>G2594-0971_Her.xls</t>
  </si>
  <si>
    <t>EW</t>
  </si>
  <si>
    <t>Her</t>
  </si>
  <si>
    <t>VSX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</si>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</sst>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2594-0971 -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0160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-1.2280000002647284E-2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2-4ABC-A9F8-FA0244E2EC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2-4ABC-A9F8-FA0244E2EC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02-4ABC-A9F8-FA0244E2EC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02-4ABC-A9F8-FA0244E2EC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02-4ABC-A9F8-FA0244E2EC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02-4ABC-A9F8-FA0244E2EC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02-4ABC-A9F8-FA0244E2EC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-1.2280000002647284E-2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02-4ABC-A9F8-FA0244E2EC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02-4ABC-A9F8-FA0244E2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12352"/>
        <c:axId val="1"/>
      </c:scatterChart>
      <c:valAx>
        <c:axId val="53551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1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5D0D70-89C9-DD06-F4D7-C640596B8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55706.472500000003</v>
      </c>
      <c r="D7" s="30" t="s">
        <v>47</v>
      </c>
    </row>
    <row r="8" spans="1:7" x14ac:dyDescent="0.2">
      <c r="A8" t="s">
        <v>3</v>
      </c>
      <c r="C8" s="36">
        <v>0.29360000000000003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1.0915555557908698E-4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60352.761168749996</v>
      </c>
    </row>
    <row r="15" spans="1:7" x14ac:dyDescent="0.2">
      <c r="A15" s="12" t="s">
        <v>17</v>
      </c>
      <c r="B15" s="10"/>
      <c r="C15" s="13">
        <f ca="1">(C7+C11)+(C8+C12)*INT(MAX(F21:F3533))</f>
        <v>55706.472500000003</v>
      </c>
      <c r="D15" s="14" t="s">
        <v>38</v>
      </c>
      <c r="E15" s="15">
        <f ca="1">ROUND(2*(E14-$C$7)/$C$8,0)/2+E13</f>
        <v>15826</v>
      </c>
    </row>
    <row r="16" spans="1:7" x14ac:dyDescent="0.2">
      <c r="A16" s="16" t="s">
        <v>4</v>
      </c>
      <c r="B16" s="10"/>
      <c r="C16" s="17">
        <f ca="1">+C8+C12</f>
        <v>0.29370915555557914</v>
      </c>
      <c r="D16" s="14" t="s">
        <v>39</v>
      </c>
      <c r="E16" s="24">
        <f ca="1">ROUND(2*(E14-$C$15)/$C$16,0)/2+E13</f>
        <v>15820.5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45334.994028800378</v>
      </c>
    </row>
    <row r="18" spans="1:19" ht="14.25" thickTop="1" thickBot="1" x14ac:dyDescent="0.25">
      <c r="A18" s="16" t="s">
        <v>5</v>
      </c>
      <c r="B18" s="10"/>
      <c r="C18" s="19">
        <f ca="1">+C15</f>
        <v>55706.472500000003</v>
      </c>
      <c r="D18" s="20">
        <f ca="1">+C16</f>
        <v>0.29370915555557914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0160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s="33" t="s">
        <v>48</v>
      </c>
      <c r="B21" s="34" t="s">
        <v>49</v>
      </c>
      <c r="C21" s="35">
        <v>55673.430220000002</v>
      </c>
      <c r="D21" s="35">
        <v>1E-4</v>
      </c>
      <c r="E21">
        <f>+(C21-C$7)/C$8</f>
        <v>-112.54182561308406</v>
      </c>
      <c r="F21">
        <f>ROUND(2*E21,0)/2</f>
        <v>-112.5</v>
      </c>
      <c r="G21">
        <f>+C21-(C$7+F21*C$8)</f>
        <v>-1.2280000002647284E-2</v>
      </c>
      <c r="H21">
        <f>+G21</f>
        <v>-1.2280000002647284E-2</v>
      </c>
      <c r="O21">
        <f ca="1">+C$11+C$12*$F21</f>
        <v>-1.2280000002647284E-2</v>
      </c>
      <c r="Q21" s="2">
        <f>+C21-15018.5</f>
        <v>40654.930220000002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55706.472500000003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40687.972500000003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2024-02-12T05:16:05Z</dcterms:modified>
</cp:coreProperties>
</file>