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FB4B379-4586-40F7-91AD-36C3074A14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9" i="1"/>
  <c r="D9" i="1"/>
  <c r="E21" i="1"/>
  <c r="F21" i="1"/>
  <c r="G21" i="1"/>
  <c r="H21" i="1"/>
  <c r="Q22" i="1"/>
  <c r="H188" i="2"/>
  <c r="B188" i="2"/>
  <c r="G188" i="2"/>
  <c r="C188" i="2"/>
  <c r="D188" i="2"/>
  <c r="A188" i="2"/>
  <c r="H187" i="2"/>
  <c r="B187" i="2"/>
  <c r="G187" i="2"/>
  <c r="C187" i="2"/>
  <c r="D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B184" i="2"/>
  <c r="G184" i="2"/>
  <c r="C184" i="2"/>
  <c r="D184" i="2"/>
  <c r="A184" i="2"/>
  <c r="H183" i="2"/>
  <c r="B183" i="2"/>
  <c r="G183" i="2"/>
  <c r="C183" i="2"/>
  <c r="D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B180" i="2"/>
  <c r="G180" i="2"/>
  <c r="C180" i="2"/>
  <c r="D180" i="2"/>
  <c r="A180" i="2"/>
  <c r="H179" i="2"/>
  <c r="B179" i="2"/>
  <c r="G179" i="2"/>
  <c r="C179" i="2"/>
  <c r="D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B176" i="2"/>
  <c r="G176" i="2"/>
  <c r="C176" i="2"/>
  <c r="D176" i="2"/>
  <c r="A176" i="2"/>
  <c r="H175" i="2"/>
  <c r="B175" i="2"/>
  <c r="G175" i="2"/>
  <c r="C175" i="2"/>
  <c r="D175" i="2"/>
  <c r="A17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B172" i="2"/>
  <c r="G172" i="2"/>
  <c r="C172" i="2"/>
  <c r="D172" i="2"/>
  <c r="A172" i="2"/>
  <c r="H171" i="2"/>
  <c r="B171" i="2"/>
  <c r="G171" i="2"/>
  <c r="C171" i="2"/>
  <c r="D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B168" i="2"/>
  <c r="G168" i="2"/>
  <c r="C168" i="2"/>
  <c r="D168" i="2"/>
  <c r="A168" i="2"/>
  <c r="H167" i="2"/>
  <c r="B167" i="2"/>
  <c r="G167" i="2"/>
  <c r="C167" i="2"/>
  <c r="D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B164" i="2"/>
  <c r="G164" i="2"/>
  <c r="C164" i="2"/>
  <c r="D164" i="2"/>
  <c r="A164" i="2"/>
  <c r="H163" i="2"/>
  <c r="B163" i="2"/>
  <c r="G163" i="2"/>
  <c r="D163" i="2"/>
  <c r="C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B160" i="2"/>
  <c r="G160" i="2"/>
  <c r="C160" i="2"/>
  <c r="D160" i="2"/>
  <c r="A160" i="2"/>
  <c r="H159" i="2"/>
  <c r="B159" i="2"/>
  <c r="G159" i="2"/>
  <c r="D159" i="2"/>
  <c r="C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B156" i="2"/>
  <c r="G156" i="2"/>
  <c r="C156" i="2"/>
  <c r="D156" i="2"/>
  <c r="A156" i="2"/>
  <c r="H155" i="2"/>
  <c r="B155" i="2"/>
  <c r="G155" i="2"/>
  <c r="D155" i="2"/>
  <c r="C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B152" i="2"/>
  <c r="G152" i="2"/>
  <c r="C152" i="2"/>
  <c r="D152" i="2"/>
  <c r="A152" i="2"/>
  <c r="H151" i="2"/>
  <c r="B151" i="2"/>
  <c r="G151" i="2"/>
  <c r="D151" i="2"/>
  <c r="C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B148" i="2"/>
  <c r="G148" i="2"/>
  <c r="C148" i="2"/>
  <c r="D148" i="2"/>
  <c r="A148" i="2"/>
  <c r="H147" i="2"/>
  <c r="B147" i="2"/>
  <c r="G147" i="2"/>
  <c r="D147" i="2"/>
  <c r="C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B144" i="2"/>
  <c r="G144" i="2"/>
  <c r="C144" i="2"/>
  <c r="D144" i="2"/>
  <c r="A144" i="2"/>
  <c r="H143" i="2"/>
  <c r="B143" i="2"/>
  <c r="G143" i="2"/>
  <c r="D143" i="2"/>
  <c r="C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B140" i="2"/>
  <c r="G140" i="2"/>
  <c r="C140" i="2"/>
  <c r="D140" i="2"/>
  <c r="A140" i="2"/>
  <c r="H139" i="2"/>
  <c r="B139" i="2"/>
  <c r="G139" i="2"/>
  <c r="D139" i="2"/>
  <c r="C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B136" i="2"/>
  <c r="G136" i="2"/>
  <c r="C136" i="2"/>
  <c r="D136" i="2"/>
  <c r="A136" i="2"/>
  <c r="H135" i="2"/>
  <c r="B135" i="2"/>
  <c r="G135" i="2"/>
  <c r="D135" i="2"/>
  <c r="C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B132" i="2"/>
  <c r="G132" i="2"/>
  <c r="C132" i="2"/>
  <c r="D132" i="2"/>
  <c r="A132" i="2"/>
  <c r="H131" i="2"/>
  <c r="B131" i="2"/>
  <c r="G131" i="2"/>
  <c r="D131" i="2"/>
  <c r="C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B128" i="2"/>
  <c r="G128" i="2"/>
  <c r="C128" i="2"/>
  <c r="D128" i="2"/>
  <c r="A128" i="2"/>
  <c r="H127" i="2"/>
  <c r="B127" i="2"/>
  <c r="G127" i="2"/>
  <c r="D127" i="2"/>
  <c r="C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B124" i="2"/>
  <c r="G124" i="2"/>
  <c r="C124" i="2"/>
  <c r="D124" i="2"/>
  <c r="A124" i="2"/>
  <c r="H123" i="2"/>
  <c r="B123" i="2"/>
  <c r="G123" i="2"/>
  <c r="D123" i="2"/>
  <c r="C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B120" i="2"/>
  <c r="G120" i="2"/>
  <c r="C120" i="2"/>
  <c r="D120" i="2"/>
  <c r="A120" i="2"/>
  <c r="H119" i="2"/>
  <c r="B119" i="2"/>
  <c r="G119" i="2"/>
  <c r="D119" i="2"/>
  <c r="C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B116" i="2"/>
  <c r="G116" i="2"/>
  <c r="C116" i="2"/>
  <c r="D116" i="2"/>
  <c r="A116" i="2"/>
  <c r="H115" i="2"/>
  <c r="B115" i="2"/>
  <c r="G115" i="2"/>
  <c r="D115" i="2"/>
  <c r="C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B112" i="2"/>
  <c r="G112" i="2"/>
  <c r="C112" i="2"/>
  <c r="D112" i="2"/>
  <c r="A112" i="2"/>
  <c r="H111" i="2"/>
  <c r="B111" i="2"/>
  <c r="G111" i="2"/>
  <c r="D111" i="2"/>
  <c r="C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B108" i="2"/>
  <c r="G108" i="2"/>
  <c r="C108" i="2"/>
  <c r="D108" i="2"/>
  <c r="A108" i="2"/>
  <c r="H107" i="2"/>
  <c r="B107" i="2"/>
  <c r="G107" i="2"/>
  <c r="D107" i="2"/>
  <c r="C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B104" i="2"/>
  <c r="G104" i="2"/>
  <c r="C104" i="2"/>
  <c r="D104" i="2"/>
  <c r="A104" i="2"/>
  <c r="H103" i="2"/>
  <c r="B103" i="2"/>
  <c r="G103" i="2"/>
  <c r="D103" i="2"/>
  <c r="C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B100" i="2"/>
  <c r="G100" i="2"/>
  <c r="C100" i="2"/>
  <c r="D100" i="2"/>
  <c r="A100" i="2"/>
  <c r="H99" i="2"/>
  <c r="B99" i="2"/>
  <c r="G99" i="2"/>
  <c r="D99" i="2"/>
  <c r="C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B96" i="2"/>
  <c r="G96" i="2"/>
  <c r="C96" i="2"/>
  <c r="D96" i="2"/>
  <c r="A96" i="2"/>
  <c r="H95" i="2"/>
  <c r="B95" i="2"/>
  <c r="G95" i="2"/>
  <c r="D95" i="2"/>
  <c r="C95" i="2"/>
  <c r="A95" i="2"/>
  <c r="H94" i="2"/>
  <c r="G94" i="2"/>
  <c r="D94" i="2"/>
  <c r="C94" i="2"/>
  <c r="B94" i="2"/>
  <c r="A94" i="2"/>
  <c r="H93" i="2"/>
  <c r="G93" i="2"/>
  <c r="D93" i="2"/>
  <c r="C93" i="2"/>
  <c r="B93" i="2"/>
  <c r="A93" i="2"/>
  <c r="H92" i="2"/>
  <c r="B92" i="2"/>
  <c r="G92" i="2"/>
  <c r="C92" i="2"/>
  <c r="D92" i="2"/>
  <c r="A92" i="2"/>
  <c r="H91" i="2"/>
  <c r="B91" i="2"/>
  <c r="G91" i="2"/>
  <c r="D91" i="2"/>
  <c r="C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B88" i="2"/>
  <c r="G88" i="2"/>
  <c r="C88" i="2"/>
  <c r="D88" i="2"/>
  <c r="A88" i="2"/>
  <c r="H87" i="2"/>
  <c r="B87" i="2"/>
  <c r="G87" i="2"/>
  <c r="D87" i="2"/>
  <c r="C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B84" i="2"/>
  <c r="G84" i="2"/>
  <c r="C84" i="2"/>
  <c r="D84" i="2"/>
  <c r="A84" i="2"/>
  <c r="H83" i="2"/>
  <c r="B83" i="2"/>
  <c r="G83" i="2"/>
  <c r="D83" i="2"/>
  <c r="C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F16" i="1"/>
  <c r="C17" i="1"/>
  <c r="Q21" i="1"/>
  <c r="C12" i="1"/>
  <c r="C11" i="1"/>
  <c r="O21" i="1" l="1"/>
  <c r="O22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<sst xmlns="http://schemas.openxmlformats.org/spreadsheetml/2006/main" count="420" uniqueCount="60">
  <si>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</si>
  <si>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</si>
  <si>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</si>
  <si>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</si>
  <si>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</si>
  <si>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</si>
  <si>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</si>
  <si>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</si>
  <si>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</si>
  <si>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</si>
  <si>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</si>
  <si>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</si>
  <si>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</si>
  <si>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</si>
  <si>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</si>
  <si>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</si>
  <si>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</si>
  <si>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</si>
  <si>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</si>
  <si>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</si>
  <si>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</si>
  <si>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</si>
  <si>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</si>
  <si>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</si>
  <si>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</si>
  <si>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</si>
  <si>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</si>
  <si>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</si>
  <si>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</si>
  <si>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</si>
  <si>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</si>
  <si>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</si>
  <si>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</si>
  <si>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</si>
  <si>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</si>
  <si>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</si>
  <si>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</si>
  <si>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</si>
  <si>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</si>
  <si>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</si>
  <si>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</si>
  <si>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</si>
  <si>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</si>
  <si>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</si>
  <si>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</si>
  <si>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</si>
  <si>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</si>
  <si>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</si>
  <si>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</si>
  <si>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</si>
  <si>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</si>
  <si>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</si>
  <si>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</si>
  <si>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</si>
  <si>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</si>
  <si>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IM Her</t>
  </si>
  <si>
    <t>EA</t>
  </si>
  <si>
    <t>IM Her / GSC 27543.38</t>
  </si>
  <si>
    <t>GCVS 4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</si>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</sst>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Her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DB-4D53-9D34-EA5C3284C9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DB-4D53-9D34-EA5C3284C9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DB-4D53-9D34-EA5C3284C9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-0.90878000000520842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DB-4D53-9D34-EA5C3284C9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DB-4D53-9D34-EA5C3284C9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DB-4D53-9D34-EA5C3284C9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DB-4D53-9D34-EA5C3284C9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-0.90878000000520842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DB-4D53-9D34-EA5C3284C9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DB-4D53-9D34-EA5C3284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08448"/>
        <c:axId val="1"/>
      </c:scatterChart>
      <c:valAx>
        <c:axId val="70570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70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A3188D-0637-22C3-C5A5-B90A74EB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57</v>
      </c>
      <c r="F1" s="51" t="s">
        <v>55</v>
      </c>
      <c r="G1" s="32">
        <v>17.021070000000002</v>
      </c>
      <c r="H1" s="33">
        <v>32.115299999999998</v>
      </c>
      <c r="I1" s="34">
        <v>27543.38</v>
      </c>
      <c r="J1" s="34">
        <v>3.7127400000000002</v>
      </c>
      <c r="K1" s="31" t="s">
        <v>56</v>
      </c>
      <c r="L1" s="33"/>
      <c r="M1" s="34">
        <v>27543.38</v>
      </c>
      <c r="N1" s="34">
        <v>3.7127400000000002</v>
      </c>
      <c r="O1" s="37" t="s">
        <v>56</v>
      </c>
    </row>
    <row r="2" spans="1:15" x14ac:dyDescent="0.2">
      <c r="A2" t="s">
        <v>23</v>
      </c>
      <c r="B2" t="s">
        <v>56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27543.38</v>
      </c>
      <c r="D4" s="28">
        <v>3.7127400000000002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27543.38</v>
      </c>
      <c r="D7" s="29" t="s">
        <v>58</v>
      </c>
    </row>
    <row r="8" spans="1:15" x14ac:dyDescent="0.2">
      <c r="A8" t="s">
        <v>3</v>
      </c>
      <c r="C8" s="54">
        <v>3.7127400000000002</v>
      </c>
      <c r="D8" s="29" t="s">
        <v>58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-1.2653578390493017E-4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54207.369899999991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3.7126134642160951</v>
      </c>
      <c r="E16" s="14" t="s">
        <v>30</v>
      </c>
      <c r="F16" s="36">
        <f ca="1">NOW()+15018.5+$C$5/24</f>
        <v>60352.76608425926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8838</v>
      </c>
    </row>
    <row r="18" spans="1:21" ht="14.25" thickTop="1" thickBot="1" x14ac:dyDescent="0.25">
      <c r="A18" s="16" t="s">
        <v>5</v>
      </c>
      <c r="B18" s="10"/>
      <c r="C18" s="19">
        <f ca="1">+C15</f>
        <v>54207.369899999991</v>
      </c>
      <c r="D18" s="20">
        <f ca="1">+C16</f>
        <v>3.7126134642160951</v>
      </c>
      <c r="E18" s="14" t="s">
        <v>36</v>
      </c>
      <c r="F18" s="23">
        <f ca="1">ROUND(2*(F16-$C$15)/$C$16,0)/2+F15</f>
        <v>1656.5</v>
      </c>
    </row>
    <row r="19" spans="1:21" ht="13.5" thickTop="1" x14ac:dyDescent="0.2">
      <c r="E19" s="14" t="s">
        <v>31</v>
      </c>
      <c r="F19" s="18">
        <f ca="1">+$C$15+$C$16*F18-15018.5-$C$5/24</f>
        <v>45339.209936807289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29" t="s">
        <v>58</v>
      </c>
      <c r="C21" s="8">
        <v>27543.38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12524.880000000001</v>
      </c>
    </row>
    <row r="22" spans="1:21" x14ac:dyDescent="0.2">
      <c r="A22" s="52" t="s">
        <v>59</v>
      </c>
      <c r="B22" s="53"/>
      <c r="C22" s="52">
        <v>54207.369899999998</v>
      </c>
      <c r="D22" s="52">
        <v>0.02</v>
      </c>
      <c r="E22">
        <f>+(C22-C$7)/C$8</f>
        <v>7181.7552265981449</v>
      </c>
      <c r="F22">
        <f>ROUND(2*E22,0)/2</f>
        <v>7182</v>
      </c>
      <c r="G22">
        <f>+C22-(C$7+F22*C$8)</f>
        <v>-0.90878000000520842</v>
      </c>
      <c r="K22">
        <f>+G22</f>
        <v>-0.90878000000520842</v>
      </c>
      <c r="O22">
        <f ca="1">+C$11+C$12*$F22</f>
        <v>-0.90878000000520842</v>
      </c>
      <c r="Q22" s="2">
        <f>+C22-15018.5</f>
        <v>39188.869899999998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49</v>
      </c>
      <c r="J11" s="48" t="s">
        <v>50</v>
      </c>
      <c r="K11" s="47">
        <v>-3273</v>
      </c>
      <c r="L11" s="47" t="s">
        <v>51</v>
      </c>
      <c r="M11" s="48" t="s">
        <v>52</v>
      </c>
      <c r="N11" s="48"/>
      <c r="O11" s="49" t="s">
        <v>53</v>
      </c>
      <c r="P11" s="49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2024-02-12T05:23:09Z</dcterms:modified>
</cp:coreProperties>
</file>