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43857A9-8889-477A-A4DE-0425EBE721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78" i="1"/>
  <c r="F78" i="1"/>
  <c r="G78" i="1"/>
  <c r="K78" i="1"/>
  <c r="C8" i="1"/>
  <c r="E73" i="1"/>
  <c r="F73" i="1"/>
  <c r="G73" i="1"/>
  <c r="J73" i="1"/>
  <c r="E74" i="1"/>
  <c r="F74" i="1"/>
  <c r="G74" i="1"/>
  <c r="I74" i="1"/>
  <c r="E75" i="1"/>
  <c r="F75" i="1"/>
  <c r="G75" i="1"/>
  <c r="I75" i="1"/>
  <c r="E76" i="1"/>
  <c r="F76" i="1"/>
  <c r="G76" i="1"/>
  <c r="K76" i="1"/>
  <c r="E77" i="1"/>
  <c r="F77" i="1"/>
  <c r="G77" i="1"/>
  <c r="J77" i="1"/>
  <c r="D9" i="1"/>
  <c r="C9" i="1"/>
  <c r="E31" i="1"/>
  <c r="F31" i="1"/>
  <c r="G31" i="1"/>
  <c r="H31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J48" i="1"/>
  <c r="E53" i="1"/>
  <c r="F53" i="1"/>
  <c r="G53" i="1"/>
  <c r="J53" i="1"/>
  <c r="E54" i="1"/>
  <c r="F54" i="1"/>
  <c r="G54" i="1"/>
  <c r="J54" i="1"/>
  <c r="E55" i="1"/>
  <c r="F55" i="1"/>
  <c r="G55" i="1"/>
  <c r="J55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J59" i="1"/>
  <c r="E60" i="1"/>
  <c r="F60" i="1"/>
  <c r="G60" i="1"/>
  <c r="J60" i="1"/>
  <c r="E61" i="1"/>
  <c r="F61" i="1"/>
  <c r="G61" i="1"/>
  <c r="J61" i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J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Q78" i="1"/>
  <c r="Q75" i="1"/>
  <c r="E21" i="1"/>
  <c r="F21" i="1"/>
  <c r="G21" i="1"/>
  <c r="H21" i="1"/>
  <c r="E25" i="1"/>
  <c r="F25" i="1"/>
  <c r="G25" i="1"/>
  <c r="H25" i="1"/>
  <c r="E30" i="1"/>
  <c r="F30" i="1"/>
  <c r="G30" i="1"/>
  <c r="H30" i="1"/>
  <c r="E33" i="1"/>
  <c r="F33" i="1"/>
  <c r="G33" i="1"/>
  <c r="H33" i="1"/>
  <c r="E34" i="1"/>
  <c r="F34" i="1"/>
  <c r="G34" i="1"/>
  <c r="H34" i="1"/>
  <c r="E35" i="1"/>
  <c r="F35" i="1"/>
  <c r="G35" i="1"/>
  <c r="H35" i="1"/>
  <c r="E22" i="1"/>
  <c r="F22" i="1"/>
  <c r="G22" i="1"/>
  <c r="I22" i="1"/>
  <c r="E23" i="1"/>
  <c r="F23" i="1"/>
  <c r="G23" i="1"/>
  <c r="I23" i="1"/>
  <c r="E24" i="1"/>
  <c r="F24" i="1"/>
  <c r="G24" i="1"/>
  <c r="I24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2" i="1"/>
  <c r="F32" i="1"/>
  <c r="G32" i="1"/>
  <c r="I32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Q74" i="1"/>
  <c r="Q54" i="1"/>
  <c r="Q50" i="1"/>
  <c r="Q49" i="1"/>
  <c r="Q35" i="1"/>
  <c r="Q34" i="1"/>
  <c r="Q33" i="1"/>
  <c r="Q30" i="1"/>
  <c r="Q25" i="1"/>
  <c r="Q21" i="1"/>
  <c r="G34" i="2"/>
  <c r="C34" i="2"/>
  <c r="E34" i="2"/>
  <c r="G33" i="2"/>
  <c r="C33" i="2"/>
  <c r="E33" i="2"/>
  <c r="G58" i="2"/>
  <c r="C58" i="2"/>
  <c r="E58" i="2"/>
  <c r="G57" i="2"/>
  <c r="C57" i="2"/>
  <c r="E57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25" i="2"/>
  <c r="C25" i="2"/>
  <c r="E25" i="2"/>
  <c r="G24" i="2"/>
  <c r="C24" i="2"/>
  <c r="E24" i="2"/>
  <c r="G43" i="2"/>
  <c r="C43" i="2"/>
  <c r="E43" i="2"/>
  <c r="G42" i="2"/>
  <c r="C42" i="2"/>
  <c r="E42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11" i="2"/>
  <c r="C11" i="2"/>
  <c r="E11" i="2"/>
  <c r="G36" i="2"/>
  <c r="C36" i="2"/>
  <c r="E36" i="2"/>
  <c r="G35" i="2"/>
  <c r="C35" i="2"/>
  <c r="E35" i="2"/>
  <c r="H34" i="2"/>
  <c r="B34" i="2"/>
  <c r="D34" i="2"/>
  <c r="A34" i="2"/>
  <c r="H33" i="2"/>
  <c r="B33" i="2"/>
  <c r="D33" i="2"/>
  <c r="A33" i="2"/>
  <c r="H58" i="2"/>
  <c r="B58" i="2"/>
  <c r="D58" i="2"/>
  <c r="A58" i="2"/>
  <c r="H57" i="2"/>
  <c r="B57" i="2"/>
  <c r="D57" i="2"/>
  <c r="A57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25" i="2"/>
  <c r="B25" i="2"/>
  <c r="D25" i="2"/>
  <c r="A25" i="2"/>
  <c r="H24" i="2"/>
  <c r="B24" i="2"/>
  <c r="D24" i="2"/>
  <c r="A24" i="2"/>
  <c r="H43" i="2"/>
  <c r="B43" i="2"/>
  <c r="D43" i="2"/>
  <c r="A43" i="2"/>
  <c r="H42" i="2"/>
  <c r="B42" i="2"/>
  <c r="D42" i="2"/>
  <c r="A42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1" i="2"/>
  <c r="B11" i="2"/>
  <c r="D11" i="2"/>
  <c r="A11" i="2"/>
  <c r="H36" i="2"/>
  <c r="B36" i="2"/>
  <c r="D36" i="2"/>
  <c r="A36" i="2"/>
  <c r="H35" i="2"/>
  <c r="B35" i="2"/>
  <c r="D35" i="2"/>
  <c r="A35" i="2"/>
  <c r="Q77" i="1"/>
  <c r="Q76" i="1"/>
  <c r="Q44" i="1"/>
  <c r="Q63" i="1"/>
  <c r="F16" i="1"/>
  <c r="C17" i="1"/>
  <c r="Q67" i="1"/>
  <c r="Q68" i="1"/>
  <c r="Q69" i="1"/>
  <c r="Q70" i="1"/>
  <c r="Q71" i="1"/>
  <c r="Q72" i="1"/>
  <c r="Q73" i="1"/>
  <c r="Q55" i="1"/>
  <c r="Q56" i="1"/>
  <c r="Q57" i="1"/>
  <c r="Q58" i="1"/>
  <c r="Q59" i="1"/>
  <c r="Q60" i="1"/>
  <c r="Q61" i="1"/>
  <c r="Q62" i="1"/>
  <c r="Q64" i="1"/>
  <c r="Q65" i="1"/>
  <c r="Q66" i="1"/>
  <c r="Q22" i="1"/>
  <c r="Q23" i="1"/>
  <c r="Q24" i="1"/>
  <c r="Q26" i="1"/>
  <c r="Q27" i="1"/>
  <c r="Q28" i="1"/>
  <c r="Q29" i="1"/>
  <c r="Q32" i="1"/>
  <c r="Q36" i="1"/>
  <c r="Q37" i="1"/>
  <c r="Q38" i="1"/>
  <c r="Q39" i="1"/>
  <c r="Q40" i="1"/>
  <c r="Q41" i="1"/>
  <c r="Q42" i="1"/>
  <c r="Q43" i="1"/>
  <c r="Q45" i="1"/>
  <c r="Q46" i="1"/>
  <c r="Q47" i="1"/>
  <c r="Q48" i="1"/>
  <c r="Q51" i="1"/>
  <c r="Q52" i="1"/>
  <c r="Q53" i="1"/>
  <c r="Q31" i="1"/>
  <c r="C11" i="1"/>
  <c r="C12" i="1"/>
  <c r="C16" i="1" l="1"/>
  <c r="D18" i="1" s="1"/>
  <c r="O41" i="1"/>
  <c r="O52" i="1"/>
  <c r="O45" i="1"/>
  <c r="O24" i="1"/>
  <c r="O31" i="1"/>
  <c r="O57" i="1"/>
  <c r="O37" i="1"/>
  <c r="O69" i="1"/>
  <c r="O40" i="1"/>
  <c r="O26" i="1"/>
  <c r="O44" i="1"/>
  <c r="O27" i="1"/>
  <c r="O62" i="1"/>
  <c r="O32" i="1"/>
  <c r="O61" i="1"/>
  <c r="O53" i="1"/>
  <c r="O74" i="1"/>
  <c r="O25" i="1"/>
  <c r="O71" i="1"/>
  <c r="O28" i="1"/>
  <c r="O58" i="1"/>
  <c r="O47" i="1"/>
  <c r="O29" i="1"/>
  <c r="O38" i="1"/>
  <c r="O60" i="1"/>
  <c r="O65" i="1"/>
  <c r="C15" i="1"/>
  <c r="O67" i="1"/>
  <c r="O33" i="1"/>
  <c r="O22" i="1"/>
  <c r="O48" i="1"/>
  <c r="O76" i="1"/>
  <c r="O50" i="1"/>
  <c r="O70" i="1"/>
  <c r="O23" i="1"/>
  <c r="O34" i="1"/>
  <c r="O56" i="1"/>
  <c r="O77" i="1"/>
  <c r="O43" i="1"/>
  <c r="O64" i="1"/>
  <c r="O75" i="1"/>
  <c r="O30" i="1"/>
  <c r="O46" i="1"/>
  <c r="O63" i="1"/>
  <c r="O55" i="1"/>
  <c r="O78" i="1"/>
  <c r="O35" i="1"/>
  <c r="O51" i="1"/>
  <c r="O66" i="1"/>
  <c r="O72" i="1"/>
  <c r="O39" i="1"/>
  <c r="O73" i="1"/>
  <c r="O42" i="1"/>
  <c r="O36" i="1"/>
  <c r="O54" i="1"/>
  <c r="O59" i="1"/>
  <c r="O68" i="1"/>
  <c r="O49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<sst xmlns="http://schemas.openxmlformats.org/spreadsheetml/2006/main" count="573" uniqueCount="256">
  <si>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</si>
  <si>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</si>
  <si>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</si>
  <si>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</si>
  <si>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</si>
  <si>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</si>
  <si>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</si>
  <si>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</si>
  <si>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</si>
  <si>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</si>
  <si>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</si>
  <si>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</si>
  <si>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</si>
  <si>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</si>
  <si>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</si>
  <si>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</si>
  <si>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</si>
  <si>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</si>
  <si>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</si>
  <si>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</si>
  <si>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</si>
  <si>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</si>
  <si>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</si>
  <si>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</si>
  <si>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</si>
  <si>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</si>
  <si>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</si>
  <si>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</si>
  <si>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</si>
  <si>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</si>
  <si>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AA 30,411</t>
  </si>
  <si>
    <t>K</t>
  </si>
  <si>
    <t>v</t>
  </si>
  <si>
    <t>phe</t>
  </si>
  <si>
    <t>Diethelm R</t>
  </si>
  <si>
    <t>BBSAG Bul</t>
  </si>
  <si>
    <t>l.5</t>
  </si>
  <si>
    <t>B</t>
  </si>
  <si>
    <t>AP SP SCI</t>
  </si>
  <si>
    <t>IBVS 2793</t>
  </si>
  <si>
    <t>Locher K</t>
  </si>
  <si>
    <t>l.104</t>
  </si>
  <si>
    <t>phe  B</t>
  </si>
  <si>
    <t>l.107</t>
  </si>
  <si>
    <t>phe  V</t>
  </si>
  <si>
    <t>IBVS 4633</t>
  </si>
  <si>
    <t>II</t>
  </si>
  <si>
    <t>IBVS 4901</t>
  </si>
  <si>
    <t>IBVS 5548</t>
  </si>
  <si>
    <t>I</t>
  </si>
  <si>
    <t>EA/AR/RS</t>
  </si>
  <si>
    <t># of data points:</t>
  </si>
  <si>
    <t>MM Her / GSC 01565-02137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</si>
  <si>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</si>
  <si>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</si>
  <si>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</si>
  <si>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</si>
  <si>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</si>
  <si>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</si>
  <si>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</si>
  <si>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</si>
  <si>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PE</t>
  </si>
  <si>
    <t>IBVS 6029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</si>
  <si>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</si>
  <si>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</si>
  <si>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</si>
  <si>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</si>
  <si>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</si>
  <si>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</si>
  <si>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</si>
  <si>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</si>
  <si>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</si>
  <si>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</si>
  <si>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2419274.35 </t>
  </si>
  <si>
    <t> 25.08.1911 20:24 </t>
  </si>
  <si>
    <t> -0.05 </t>
  </si>
  <si>
    <t>P </t>
  </si>
  <si>
    <t> P.Parenago </t>
  </si>
  <si>
    <t> PZ 5.201 </t>
  </si>
  <si>
    <t>2428309.45 </t>
  </si>
  <si>
    <t> 20.05.1936 22:48 </t>
  </si>
  <si>
    <t> 0.09 </t>
  </si>
  <si>
    <t>2429495.33 </t>
  </si>
  <si>
    <t> 19.08.1939 19:55 </t>
  </si>
  <si>
    <t> -0.12 </t>
  </si>
  <si>
    <t> PZ 6.217 </t>
  </si>
  <si>
    <t>2430928.218 </t>
  </si>
  <si>
    <t> 22.07.1943 17:13 </t>
  </si>
  <si>
    <t> -0.092 </t>
  </si>
  <si>
    <t>V </t>
  </si>
  <si>
    <t> W.Zessewitsch </t>
  </si>
  <si>
    <t> IODE 4.2.116 </t>
  </si>
  <si>
    <t>2431302.333 </t>
  </si>
  <si>
    <t> 30.07.1944 19:59 </t>
  </si>
  <si>
    <t> -0.112 </t>
  </si>
  <si>
    <t>2431318.281 </t>
  </si>
  <si>
    <t> 15.08.1944 18:44 </t>
  </si>
  <si>
    <t> -0.085 </t>
  </si>
  <si>
    <t>2431326.244 </t>
  </si>
  <si>
    <t> 23.08.1944 17:51 </t>
  </si>
  <si>
    <t> -0.082 </t>
  </si>
  <si>
    <t>2431342.178 </t>
  </si>
  <si>
    <t> 08.09.1944 16:16 </t>
  </si>
  <si>
    <t> -0.069 </t>
  </si>
  <si>
    <t>2436675.599 </t>
  </si>
  <si>
    <t> 17.04.1959 02:22 </t>
  </si>
  <si>
    <t> -0.063 </t>
  </si>
  <si>
    <t> H.Huth </t>
  </si>
  <si>
    <t> MVS 2.124 </t>
  </si>
  <si>
    <t>2436699.547 </t>
  </si>
  <si>
    <t> 11.05.1959 01:07 </t>
  </si>
  <si>
    <t> 0.004 </t>
  </si>
  <si>
    <t>2437933.344 </t>
  </si>
  <si>
    <t> 25.09.1962 20:15 </t>
  </si>
  <si>
    <t> -0.049 </t>
  </si>
  <si>
    <t>2440464.774 </t>
  </si>
  <si>
    <t> 31.08.1969 06:34 </t>
  </si>
  <si>
    <t> -0.002 </t>
  </si>
  <si>
    <t>E </t>
  </si>
  <si>
    <t>?</t>
  </si>
  <si>
    <t> J.P.Oliver </t>
  </si>
  <si>
    <t> AA 30.411 </t>
  </si>
  <si>
    <t>2441555.342 </t>
  </si>
  <si>
    <t> 25.08.1972 20:12 </t>
  </si>
  <si>
    <t> 0.002 </t>
  </si>
  <si>
    <t> R.Diethelm </t>
  </si>
  <si>
    <t> BBS 5 </t>
  </si>
  <si>
    <t>2443298.653 </t>
  </si>
  <si>
    <t> 04.06.1977 03:40 </t>
  </si>
  <si>
    <t> 0.003 </t>
  </si>
  <si>
    <t> G.W.Henry </t>
  </si>
  <si>
    <t>2443330.493 </t>
  </si>
  <si>
    <t> 05.07.1977 23:49 </t>
  </si>
  <si>
    <t> 0.001 </t>
  </si>
  <si>
    <t>2444500.6665 </t>
  </si>
  <si>
    <t> 18.09.1980 03:59 </t>
  </si>
  <si>
    <t> 0.0076 </t>
  </si>
  <si>
    <t> J.Sowell et al. </t>
  </si>
  <si>
    <t> ASS 90.426 </t>
  </si>
  <si>
    <t>2445543.4730 </t>
  </si>
  <si>
    <t> 27.07.1983 23:21 </t>
  </si>
  <si>
    <t> 0.0119 </t>
  </si>
  <si>
    <t> S.Evren </t>
  </si>
  <si>
    <t>IBVS 2793 </t>
  </si>
  <si>
    <t>2445547.4657 </t>
  </si>
  <si>
    <t> 31.07.1983 23:10 </t>
  </si>
  <si>
    <t> 0.0245 </t>
  </si>
  <si>
    <t>2445551.4350 </t>
  </si>
  <si>
    <t> 04.08.1983 22:26 </t>
  </si>
  <si>
    <t> 0.0136 </t>
  </si>
  <si>
    <t>2445559.3928 </t>
  </si>
  <si>
    <t> 12.08.1983 21:25 </t>
  </si>
  <si>
    <t> 0.0111 </t>
  </si>
  <si>
    <t>2446960.422 </t>
  </si>
  <si>
    <t> 13.06.1987 22:07 </t>
  </si>
  <si>
    <t> 0.024 </t>
  </si>
  <si>
    <t> J.Isles </t>
  </si>
  <si>
    <t> VSSC 70.20 </t>
  </si>
  <si>
    <t>2446968.359 </t>
  </si>
  <si>
    <t> 21.06.1987 20:36 </t>
  </si>
  <si>
    <t> 0.000 </t>
  </si>
  <si>
    <t>2449173.404 </t>
  </si>
  <si>
    <t> 04.07.1993 21:41 </t>
  </si>
  <si>
    <t> 0.036 </t>
  </si>
  <si>
    <t> K.Locher </t>
  </si>
  <si>
    <t> BBS 104 </t>
  </si>
  <si>
    <t>2449579.357 </t>
  </si>
  <si>
    <t> 14.08.1994 20:34 </t>
  </si>
  <si>
    <t> 0.013 </t>
  </si>
  <si>
    <t> BBS 107 </t>
  </si>
  <si>
    <t>2450940.5670 </t>
  </si>
  <si>
    <t> 07.05.1998 01:36 </t>
  </si>
  <si>
    <t>G</t>
  </si>
  <si>
    <t> I.Biro </t>
  </si>
  <si>
    <t>IBVS 4633/4653 </t>
  </si>
  <si>
    <t>2450956.4859 </t>
  </si>
  <si>
    <t> 22.05.1998 23:39 </t>
  </si>
  <si>
    <t> 0.0059 </t>
  </si>
  <si>
    <t> G.Tas </t>
  </si>
  <si>
    <t>IBVS 4901 </t>
  </si>
  <si>
    <t>2450956.4862 </t>
  </si>
  <si>
    <t> 22.05.1998 23:40 </t>
  </si>
  <si>
    <t> 0.0062 </t>
  </si>
  <si>
    <t>R</t>
  </si>
  <si>
    <t>2450964.4469 </t>
  </si>
  <si>
    <t> 30.05.1998 22:43 </t>
  </si>
  <si>
    <t> 0.0066 </t>
  </si>
  <si>
    <t>2450964.4470 </t>
  </si>
  <si>
    <t> 0.0067 </t>
  </si>
  <si>
    <t>2450964.4480 </t>
  </si>
  <si>
    <t> 30.05.1998 22:45 </t>
  </si>
  <si>
    <t> 0.0077 </t>
  </si>
  <si>
    <t>2451362.4586 </t>
  </si>
  <si>
    <t> 02.07.1999 23:00 </t>
  </si>
  <si>
    <t> 0.0022 </t>
  </si>
  <si>
    <t>2451362.4595 </t>
  </si>
  <si>
    <t> 02.07.1999 23:01 </t>
  </si>
  <si>
    <t> 0.0031 </t>
  </si>
  <si>
    <t>2451362.4619 </t>
  </si>
  <si>
    <t> 02.07.1999 23:05 </t>
  </si>
  <si>
    <t> 0.0055 </t>
  </si>
  <si>
    <t>2451378.3817 </t>
  </si>
  <si>
    <t> 18.07.1999 21:09 </t>
  </si>
  <si>
    <t> 0.0046 </t>
  </si>
  <si>
    <t>2451378.3821 </t>
  </si>
  <si>
    <t> 18.07.1999 21:10 </t>
  </si>
  <si>
    <t> 0.0050 </t>
  </si>
  <si>
    <t>2451378.3827 </t>
  </si>
  <si>
    <t> 18.07.1999 21:11 </t>
  </si>
  <si>
    <t> 0.0056 </t>
  </si>
  <si>
    <t>2451752.4992 </t>
  </si>
  <si>
    <t> 26.07.2000 23:58 </t>
  </si>
  <si>
    <t> -0.0130 </t>
  </si>
  <si>
    <t> G.Tas et.al. </t>
  </si>
  <si>
    <t>IBVS 5548 </t>
  </si>
  <si>
    <t>2451760.4776 </t>
  </si>
  <si>
    <t> 03.08.2000 23:27 </t>
  </si>
  <si>
    <t> 0.0051 </t>
  </si>
  <si>
    <t>2451776.3818 </t>
  </si>
  <si>
    <t> 19.08.2000 21:09 </t>
  </si>
  <si>
    <t> -0.0114 </t>
  </si>
  <si>
    <t>2452349.5390 </t>
  </si>
  <si>
    <t> 16.03.2002 00:56 </t>
  </si>
  <si>
    <t> 0.0026 </t>
  </si>
  <si>
    <t>2452767.4563 </t>
  </si>
  <si>
    <t> 07.05.2003 22:57 </t>
  </si>
  <si>
    <t> 0.0030 </t>
  </si>
  <si>
    <t>2452771.4332 </t>
  </si>
  <si>
    <t> 11.05.2003 22:23 </t>
  </si>
  <si>
    <t> -0.0002 </t>
  </si>
  <si>
    <t>2453169.4508 </t>
  </si>
  <si>
    <t> 12.06.2004 22:49 </t>
  </si>
  <si>
    <t> 0.0013 </t>
  </si>
  <si>
    <t>2454634.1477 </t>
  </si>
  <si>
    <t> 16.06.2008 15:32 </t>
  </si>
  <si>
    <t> -0.0011 </t>
  </si>
  <si>
    <t>C </t>
  </si>
  <si>
    <t> H.Itoh </t>
  </si>
  <si>
    <t>VSB 48 </t>
  </si>
  <si>
    <t>2454976.4415 </t>
  </si>
  <si>
    <t> 24.05.2009 22:35 </t>
  </si>
  <si>
    <t>-I</t>
  </si>
  <si>
    <t> F.Agerer </t>
  </si>
  <si>
    <t>BAVM 212 </t>
  </si>
  <si>
    <t>2456086.890 </t>
  </si>
  <si>
    <t> 08.06.2012 09:21 </t>
  </si>
  <si>
    <t>3113.5</t>
  </si>
  <si>
    <t> -0.018 </t>
  </si>
  <si>
    <t>IBVS 6029 </t>
  </si>
  <si>
    <t>2456783.4206 </t>
  </si>
  <si>
    <t> 05.05.2014 22:05 </t>
  </si>
  <si>
    <t>3201</t>
  </si>
  <si>
    <t> -0.0151 </t>
  </si>
  <si>
    <t>o</t>
  </si>
  <si>
    <t> U.Schmidt </t>
  </si>
  <si>
    <t>BAVM 238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</si>
</sst>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0" fillId="0" borderId="0" xfId="0" applyNumberFormat="1" applyAlignment="1"/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Her - O-C Diagr.</a:t>
            </a:r>
          </a:p>
        </c:rich>
      </c:tx>
      <c:layout>
        <c:manualLayout>
          <c:xMode val="edge"/>
          <c:yMode val="edge"/>
          <c:x val="0.377991100394747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769252958613219"/>
          <c:w val="0.8118034972517588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-4.8458000001119217E-2</c:v>
                </c:pt>
                <c:pt idx="4">
                  <c:v>-9.1865999998844927E-2</c:v>
                </c:pt>
                <c:pt idx="9">
                  <c:v>-0.11200000000098953</c:v>
                </c:pt>
                <c:pt idx="10">
                  <c:v>0</c:v>
                </c:pt>
                <c:pt idx="12">
                  <c:v>-8.4644000002299435E-2</c:v>
                </c:pt>
                <c:pt idx="13">
                  <c:v>-8.1966000001557404E-2</c:v>
                </c:pt>
                <c:pt idx="14">
                  <c:v>-6.8609999998443527E-2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4-4A43-9F7E-2CE421A965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  <c:pt idx="56">
                    <c:v>1.2999999999999999E-3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  <c:pt idx="56">
                    <c:v>1.2999999999999999E-3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1">
                  <c:v>7.6071999999840045E-2</c:v>
                </c:pt>
                <c:pt idx="2">
                  <c:v>-0.12190599999667029</c:v>
                </c:pt>
                <c:pt idx="3">
                  <c:v>3.0456000000413042E-2</c:v>
                </c:pt>
                <c:pt idx="5">
                  <c:v>2.0134000002144603E-2</c:v>
                </c:pt>
                <c:pt idx="6">
                  <c:v>1.9812000002275454E-2</c:v>
                </c:pt>
                <c:pt idx="7">
                  <c:v>5.8845999999903142E-2</c:v>
                </c:pt>
                <c:pt idx="8">
                  <c:v>5.8524000000033993E-2</c:v>
                </c:pt>
                <c:pt idx="11">
                  <c:v>6.0000000012223609E-3</c:v>
                </c:pt>
                <c:pt idx="15">
                  <c:v>-6.3349999996717088E-2</c:v>
                </c:pt>
                <c:pt idx="16">
                  <c:v>3.6840000029769726E-3</c:v>
                </c:pt>
                <c:pt idx="17">
                  <c:v>-4.9226000002818182E-2</c:v>
                </c:pt>
                <c:pt idx="18">
                  <c:v>-1.622000003408175E-3</c:v>
                </c:pt>
                <c:pt idx="19">
                  <c:v>2.2639999951934442E-3</c:v>
                </c:pt>
                <c:pt idx="20">
                  <c:v>2.745999998296611E-3</c:v>
                </c:pt>
                <c:pt idx="21">
                  <c:v>1.4579999988200143E-3</c:v>
                </c:pt>
                <c:pt idx="22">
                  <c:v>7.6239999980316497E-3</c:v>
                </c:pt>
                <c:pt idx="28">
                  <c:v>2.362600000196835E-2</c:v>
                </c:pt>
                <c:pt idx="29">
                  <c:v>3.0400000105146319E-4</c:v>
                </c:pt>
                <c:pt idx="30">
                  <c:v>3.611000000819331E-2</c:v>
                </c:pt>
                <c:pt idx="31">
                  <c:v>1.2688000002526678E-2</c:v>
                </c:pt>
                <c:pt idx="53">
                  <c:v>-1.0820000024978071E-3</c:v>
                </c:pt>
                <c:pt idx="54">
                  <c:v>-1.1279999962425791E-3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4-4A43-9F7E-2CE421A965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">
                  <c:v>1.1941999997361563E-2</c:v>
                </c:pt>
                <c:pt idx="24">
                  <c:v>2.4481000000378117E-2</c:v>
                </c:pt>
                <c:pt idx="25">
                  <c:v>1.3619999997899868E-2</c:v>
                </c:pt>
                <c:pt idx="26">
                  <c:v>9.3980000019655563E-3</c:v>
                </c:pt>
                <c:pt idx="27">
                  <c:v>1.109800000267569E-2</c:v>
                </c:pt>
                <c:pt idx="32">
                  <c:v>6.2599999364465475E-4</c:v>
                </c:pt>
                <c:pt idx="33">
                  <c:v>7.6259999987087213E-3</c:v>
                </c:pt>
                <c:pt idx="34">
                  <c:v>5.8419999986654148E-3</c:v>
                </c:pt>
                <c:pt idx="35">
                  <c:v>5.9019999971496873E-3</c:v>
                </c:pt>
                <c:pt idx="36">
                  <c:v>6.1319999949773774E-3</c:v>
                </c:pt>
                <c:pt idx="37">
                  <c:v>6.6000000006170012E-3</c:v>
                </c:pt>
                <c:pt idx="38">
                  <c:v>6.6700000024866313E-3</c:v>
                </c:pt>
                <c:pt idx="39">
                  <c:v>7.6699999990523793E-3</c:v>
                </c:pt>
                <c:pt idx="40">
                  <c:v>2.1700000070268288E-3</c:v>
                </c:pt>
                <c:pt idx="41">
                  <c:v>3.0500000066240318E-3</c:v>
                </c:pt>
                <c:pt idx="42">
                  <c:v>5.4300000047078356E-3</c:v>
                </c:pt>
                <c:pt idx="43">
                  <c:v>4.6559999973396771E-3</c:v>
                </c:pt>
                <c:pt idx="44">
                  <c:v>5.0360000022919849E-3</c:v>
                </c:pt>
                <c:pt idx="45">
                  <c:v>5.6360000016866252E-3</c:v>
                </c:pt>
                <c:pt idx="46">
                  <c:v>-1.3018000005104113E-2</c:v>
                </c:pt>
                <c:pt idx="47">
                  <c:v>5.0599999958649278E-3</c:v>
                </c:pt>
                <c:pt idx="48">
                  <c:v>-1.1383999997633509E-2</c:v>
                </c:pt>
                <c:pt idx="49">
                  <c:v>2.6319999960833229E-3</c:v>
                </c:pt>
                <c:pt idx="50">
                  <c:v>3.0269999988377094E-3</c:v>
                </c:pt>
                <c:pt idx="51">
                  <c:v>-2.3399999918183312E-4</c:v>
                </c:pt>
                <c:pt idx="52">
                  <c:v>1.2659999993047677E-3</c:v>
                </c:pt>
                <c:pt idx="56">
                  <c:v>-1.512199999706354E-2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4-4A43-9F7E-2CE421A965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55">
                  <c:v>-1.7546999995829538E-2</c:v>
                </c:pt>
                <c:pt idx="57">
                  <c:v>-1.152199999341974E-2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4-4A43-9F7E-2CE421A965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74-4A43-9F7E-2CE421A965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74-4A43-9F7E-2CE421A965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8.9999999999999993E-3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0</c:v>
                  </c:pt>
                  <c:pt idx="42">
                    <c:v>0</c:v>
                  </c:pt>
                  <c:pt idx="46">
                    <c:v>1.1999999999999999E-3</c:v>
                  </c:pt>
                  <c:pt idx="47">
                    <c:v>2.7000000000000001E-3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74-4A43-9F7E-2CE421A965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-1511</c:v>
                </c:pt>
                <c:pt idx="1">
                  <c:v>-376</c:v>
                </c:pt>
                <c:pt idx="2">
                  <c:v>-227</c:v>
                </c:pt>
                <c:pt idx="3">
                  <c:v>-48</c:v>
                </c:pt>
                <c:pt idx="4">
                  <c:v>-47</c:v>
                </c:pt>
                <c:pt idx="5">
                  <c:v>-47</c:v>
                </c:pt>
                <c:pt idx="6">
                  <c:v>-46</c:v>
                </c:pt>
                <c:pt idx="7">
                  <c:v>-43</c:v>
                </c:pt>
                <c:pt idx="8">
                  <c:v>-42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675</c:v>
                </c:pt>
                <c:pt idx="16">
                  <c:v>678</c:v>
                </c:pt>
                <c:pt idx="17">
                  <c:v>833</c:v>
                </c:pt>
                <c:pt idx="18">
                  <c:v>1151</c:v>
                </c:pt>
                <c:pt idx="19">
                  <c:v>1288</c:v>
                </c:pt>
                <c:pt idx="20">
                  <c:v>1507</c:v>
                </c:pt>
                <c:pt idx="21">
                  <c:v>1511</c:v>
                </c:pt>
                <c:pt idx="22">
                  <c:v>1658</c:v>
                </c:pt>
                <c:pt idx="23">
                  <c:v>1789</c:v>
                </c:pt>
                <c:pt idx="24">
                  <c:v>1789.5</c:v>
                </c:pt>
                <c:pt idx="25">
                  <c:v>1790</c:v>
                </c:pt>
                <c:pt idx="26">
                  <c:v>1791</c:v>
                </c:pt>
                <c:pt idx="27">
                  <c:v>1791</c:v>
                </c:pt>
                <c:pt idx="28">
                  <c:v>1967</c:v>
                </c:pt>
                <c:pt idx="29">
                  <c:v>1968</c:v>
                </c:pt>
                <c:pt idx="30">
                  <c:v>2245</c:v>
                </c:pt>
                <c:pt idx="31">
                  <c:v>2296</c:v>
                </c:pt>
                <c:pt idx="32">
                  <c:v>2467</c:v>
                </c:pt>
                <c:pt idx="33">
                  <c:v>2467</c:v>
                </c:pt>
                <c:pt idx="34">
                  <c:v>2469</c:v>
                </c:pt>
                <c:pt idx="35">
                  <c:v>2469</c:v>
                </c:pt>
                <c:pt idx="36">
                  <c:v>2469</c:v>
                </c:pt>
                <c:pt idx="37">
                  <c:v>2470</c:v>
                </c:pt>
                <c:pt idx="38">
                  <c:v>2470</c:v>
                </c:pt>
                <c:pt idx="39">
                  <c:v>2470</c:v>
                </c:pt>
                <c:pt idx="40">
                  <c:v>2520</c:v>
                </c:pt>
                <c:pt idx="41">
                  <c:v>2520</c:v>
                </c:pt>
                <c:pt idx="42">
                  <c:v>2520</c:v>
                </c:pt>
                <c:pt idx="43">
                  <c:v>2522</c:v>
                </c:pt>
                <c:pt idx="44">
                  <c:v>2522</c:v>
                </c:pt>
                <c:pt idx="45">
                  <c:v>2522</c:v>
                </c:pt>
                <c:pt idx="46">
                  <c:v>2569</c:v>
                </c:pt>
                <c:pt idx="47">
                  <c:v>2570</c:v>
                </c:pt>
                <c:pt idx="48">
                  <c:v>2572</c:v>
                </c:pt>
                <c:pt idx="49">
                  <c:v>2644</c:v>
                </c:pt>
                <c:pt idx="50">
                  <c:v>2696.5</c:v>
                </c:pt>
                <c:pt idx="51">
                  <c:v>2697</c:v>
                </c:pt>
                <c:pt idx="52">
                  <c:v>2747</c:v>
                </c:pt>
                <c:pt idx="53">
                  <c:v>2931</c:v>
                </c:pt>
                <c:pt idx="54">
                  <c:v>2974</c:v>
                </c:pt>
                <c:pt idx="55">
                  <c:v>3113.5</c:v>
                </c:pt>
                <c:pt idx="56">
                  <c:v>3201</c:v>
                </c:pt>
                <c:pt idx="57">
                  <c:v>3301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9.2653814323269662E-2</c:v>
                </c:pt>
                <c:pt idx="1">
                  <c:v>6.7661959044847883E-2</c:v>
                </c:pt>
                <c:pt idx="2">
                  <c:v>6.4381089937812774E-2</c:v>
                </c:pt>
                <c:pt idx="3">
                  <c:v>6.0439643158220271E-2</c:v>
                </c:pt>
                <c:pt idx="4">
                  <c:v>6.0417623902468361E-2</c:v>
                </c:pt>
                <c:pt idx="5">
                  <c:v>6.0417623902468361E-2</c:v>
                </c:pt>
                <c:pt idx="6">
                  <c:v>6.0395604646716443E-2</c:v>
                </c:pt>
                <c:pt idx="7">
                  <c:v>6.0329546879460703E-2</c:v>
                </c:pt>
                <c:pt idx="8">
                  <c:v>6.0307527623708793E-2</c:v>
                </c:pt>
                <c:pt idx="9">
                  <c:v>5.9382718882128427E-2</c:v>
                </c:pt>
                <c:pt idx="10">
                  <c:v>5.9382718882128427E-2</c:v>
                </c:pt>
                <c:pt idx="11">
                  <c:v>5.9382718882128427E-2</c:v>
                </c:pt>
                <c:pt idx="12">
                  <c:v>5.9338680370624598E-2</c:v>
                </c:pt>
                <c:pt idx="13">
                  <c:v>5.9316661114872687E-2</c:v>
                </c:pt>
                <c:pt idx="14">
                  <c:v>5.9272622603368859E-2</c:v>
                </c:pt>
                <c:pt idx="15">
                  <c:v>4.4519721249586849E-2</c:v>
                </c:pt>
                <c:pt idx="16">
                  <c:v>4.445366348233111E-2</c:v>
                </c:pt>
                <c:pt idx="17">
                  <c:v>4.1040678840784522E-2</c:v>
                </c:pt>
                <c:pt idx="18">
                  <c:v>3.4038555511676047E-2</c:v>
                </c:pt>
                <c:pt idx="19">
                  <c:v>3.1021917473663899E-2</c:v>
                </c:pt>
                <c:pt idx="20">
                  <c:v>2.6199700463994856E-2</c:v>
                </c:pt>
                <c:pt idx="21">
                  <c:v>2.6111623440987199E-2</c:v>
                </c:pt>
                <c:pt idx="22">
                  <c:v>2.2874792845455925E-2</c:v>
                </c:pt>
                <c:pt idx="23">
                  <c:v>1.999027034195526E-2</c:v>
                </c:pt>
                <c:pt idx="24">
                  <c:v>1.9979260714079301E-2</c:v>
                </c:pt>
                <c:pt idx="25">
                  <c:v>1.9968251086203349E-2</c:v>
                </c:pt>
                <c:pt idx="26">
                  <c:v>1.9946231830451432E-2</c:v>
                </c:pt>
                <c:pt idx="27">
                  <c:v>1.9946231830451432E-2</c:v>
                </c:pt>
                <c:pt idx="28">
                  <c:v>1.6070842818114668E-2</c:v>
                </c:pt>
                <c:pt idx="29">
                  <c:v>1.604882356236275E-2</c:v>
                </c:pt>
                <c:pt idx="30">
                  <c:v>9.9494897190827228E-3</c:v>
                </c:pt>
                <c:pt idx="31">
                  <c:v>8.8265076757351388E-3</c:v>
                </c:pt>
                <c:pt idx="32">
                  <c:v>5.0612149421579364E-3</c:v>
                </c:pt>
                <c:pt idx="33">
                  <c:v>5.0612149421579364E-3</c:v>
                </c:pt>
                <c:pt idx="34">
                  <c:v>5.0171764306541147E-3</c:v>
                </c:pt>
                <c:pt idx="35">
                  <c:v>5.0171764306541147E-3</c:v>
                </c:pt>
                <c:pt idx="36">
                  <c:v>5.0171764306541147E-3</c:v>
                </c:pt>
                <c:pt idx="37">
                  <c:v>4.995157174902197E-3</c:v>
                </c:pt>
                <c:pt idx="38">
                  <c:v>4.995157174902197E-3</c:v>
                </c:pt>
                <c:pt idx="39">
                  <c:v>4.995157174902197E-3</c:v>
                </c:pt>
                <c:pt idx="40">
                  <c:v>3.8941943873065238E-3</c:v>
                </c:pt>
                <c:pt idx="41">
                  <c:v>3.8941943873065238E-3</c:v>
                </c:pt>
                <c:pt idx="42">
                  <c:v>3.8941943873065238E-3</c:v>
                </c:pt>
                <c:pt idx="43">
                  <c:v>3.8501558758027021E-3</c:v>
                </c:pt>
                <c:pt idx="44">
                  <c:v>3.8501558758027021E-3</c:v>
                </c:pt>
                <c:pt idx="45">
                  <c:v>3.8501558758027021E-3</c:v>
                </c:pt>
                <c:pt idx="46">
                  <c:v>2.8152508554627684E-3</c:v>
                </c:pt>
                <c:pt idx="47">
                  <c:v>2.7932315997108506E-3</c:v>
                </c:pt>
                <c:pt idx="48">
                  <c:v>2.749193088207029E-3</c:v>
                </c:pt>
                <c:pt idx="49">
                  <c:v>1.1638066740692551E-3</c:v>
                </c:pt>
                <c:pt idx="50">
                  <c:v>7.7957470938014306E-6</c:v>
                </c:pt>
                <c:pt idx="51">
                  <c:v>-3.2138807821574522E-6</c:v>
                </c:pt>
                <c:pt idx="52">
                  <c:v>-1.1041766683778306E-3</c:v>
                </c:pt>
                <c:pt idx="53">
                  <c:v>-5.1557197267299015E-3</c:v>
                </c:pt>
                <c:pt idx="54">
                  <c:v>-6.102547724062185E-3</c:v>
                </c:pt>
                <c:pt idx="55">
                  <c:v>-9.1742339014541097E-3</c:v>
                </c:pt>
                <c:pt idx="56">
                  <c:v>-1.1100918779746533E-2</c:v>
                </c:pt>
                <c:pt idx="57">
                  <c:v>-1.3302844354937879E-2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74-4A43-9F7E-2CE421A9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91704"/>
        <c:axId val="1"/>
      </c:scatterChart>
      <c:valAx>
        <c:axId val="684291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29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50113233453472"/>
          <c:y val="0.92000129214617399"/>
          <c:w val="0.66666767132577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38100</xdr:rowOff>
    </xdr:from>
    <xdr:to>
      <xdr:col>16</xdr:col>
      <xdr:colOff>400050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286E3D-8856-50B7-1006-11BEA6A9F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901" TargetMode="External"/><Relationship Id="rId13" Type="http://schemas.openxmlformats.org/officeDocument/2006/relationships/hyperlink" Target="http://www.konkoly.hu/cgi-bin/IBVS?4901" TargetMode="External"/><Relationship Id="rId18" Type="http://schemas.openxmlformats.org/officeDocument/2006/relationships/hyperlink" Target="http://www.konkoly.hu/cgi-bin/IBVS?5548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2793" TargetMode="External"/><Relationship Id="rId21" Type="http://schemas.openxmlformats.org/officeDocument/2006/relationships/hyperlink" Target="http://www.konkoly.hu/cgi-bin/IBVS?5548" TargetMode="External"/><Relationship Id="rId7" Type="http://schemas.openxmlformats.org/officeDocument/2006/relationships/hyperlink" Target="http://www.konkoly.hu/cgi-bin/IBVS?4901" TargetMode="External"/><Relationship Id="rId12" Type="http://schemas.openxmlformats.org/officeDocument/2006/relationships/hyperlink" Target="http://www.konkoly.hu/cgi-bin/IBVS?4901" TargetMode="External"/><Relationship Id="rId17" Type="http://schemas.openxmlformats.org/officeDocument/2006/relationships/hyperlink" Target="http://www.konkoly.hu/cgi-bin/IBVS?4901" TargetMode="External"/><Relationship Id="rId25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793" TargetMode="External"/><Relationship Id="rId16" Type="http://schemas.openxmlformats.org/officeDocument/2006/relationships/hyperlink" Target="http://www.konkoly.hu/cgi-bin/IBVS?4901" TargetMode="External"/><Relationship Id="rId20" Type="http://schemas.openxmlformats.org/officeDocument/2006/relationships/hyperlink" Target="http://www.konkoly.hu/cgi-bin/IBVS?5548" TargetMode="External"/><Relationship Id="rId1" Type="http://schemas.openxmlformats.org/officeDocument/2006/relationships/hyperlink" Target="http://www.konkoly.hu/cgi-bin/IBVS?2793" TargetMode="External"/><Relationship Id="rId6" Type="http://schemas.openxmlformats.org/officeDocument/2006/relationships/hyperlink" Target="http://www.konkoly.hu/cgi-bin/IBVS?4901" TargetMode="External"/><Relationship Id="rId11" Type="http://schemas.openxmlformats.org/officeDocument/2006/relationships/hyperlink" Target="http://www.konkoly.hu/cgi-bin/IBVS?4901" TargetMode="External"/><Relationship Id="rId24" Type="http://schemas.openxmlformats.org/officeDocument/2006/relationships/hyperlink" Target="http://www.konkoly.hu/cgi-bin/IBVS?5548" TargetMode="External"/><Relationship Id="rId5" Type="http://schemas.openxmlformats.org/officeDocument/2006/relationships/hyperlink" Target="http://www.konkoly.hu/cgi-bin/IBVS?4633" TargetMode="External"/><Relationship Id="rId15" Type="http://schemas.openxmlformats.org/officeDocument/2006/relationships/hyperlink" Target="http://www.konkoly.hu/cgi-bin/IBVS?4901" TargetMode="External"/><Relationship Id="rId23" Type="http://schemas.openxmlformats.org/officeDocument/2006/relationships/hyperlink" Target="http://www.konkoly.hu/cgi-bin/IBVS?5548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4901" TargetMode="External"/><Relationship Id="rId19" Type="http://schemas.openxmlformats.org/officeDocument/2006/relationships/hyperlink" Target="http://www.konkoly.hu/cgi-bin/IBVS?5548" TargetMode="External"/><Relationship Id="rId4" Type="http://schemas.openxmlformats.org/officeDocument/2006/relationships/hyperlink" Target="http://www.konkoly.hu/cgi-bin/IBVS?2793" TargetMode="External"/><Relationship Id="rId9" Type="http://schemas.openxmlformats.org/officeDocument/2006/relationships/hyperlink" Target="http://www.konkoly.hu/cgi-bin/IBVS?4901" TargetMode="External"/><Relationship Id="rId14" Type="http://schemas.openxmlformats.org/officeDocument/2006/relationships/hyperlink" Target="http://www.konkoly.hu/cgi-bin/IBVS?4901" TargetMode="External"/><Relationship Id="rId22" Type="http://schemas.openxmlformats.org/officeDocument/2006/relationships/hyperlink" Target="http://www.konkoly.hu/cgi-bin/IBVS?5548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18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</row>
    <row r="2" spans="1:6">
      <c r="A2" t="s">
        <v>25</v>
      </c>
      <c r="B2" s="11" t="s">
        <v>50</v>
      </c>
    </row>
    <row r="4" spans="1:6" ht="14.25" thickTop="1" thickBot="1">
      <c r="A4" s="6" t="s">
        <v>1</v>
      </c>
      <c r="C4" s="3">
        <v>31302.445</v>
      </c>
      <c r="D4" s="4">
        <v>7.9603219999999997</v>
      </c>
    </row>
    <row r="5" spans="1:6" ht="13.5" thickTop="1">
      <c r="A5" s="14" t="s">
        <v>53</v>
      </c>
      <c r="B5" s="10"/>
      <c r="C5" s="15">
        <v>-9.5</v>
      </c>
      <c r="D5" s="10" t="s">
        <v>54</v>
      </c>
    </row>
    <row r="6" spans="1:6">
      <c r="A6" s="6" t="s">
        <v>2</v>
      </c>
    </row>
    <row r="7" spans="1:6">
      <c r="A7" t="s">
        <v>3</v>
      </c>
      <c r="C7">
        <f>+C4</f>
        <v>31302.445</v>
      </c>
    </row>
    <row r="8" spans="1:6">
      <c r="A8" t="s">
        <v>4</v>
      </c>
      <c r="C8">
        <f>+D4</f>
        <v>7.9603219999999997</v>
      </c>
    </row>
    <row r="9" spans="1:6">
      <c r="A9" s="29" t="s">
        <v>58</v>
      </c>
      <c r="B9" s="30">
        <v>48</v>
      </c>
      <c r="C9" s="18" t="str">
        <f>"F"&amp;B9</f>
        <v>F48</v>
      </c>
      <c r="D9" s="19" t="str">
        <f>"G"&amp;B9</f>
        <v>G48</v>
      </c>
    </row>
    <row r="10" spans="1:6" ht="13.5" thickBot="1">
      <c r="A10" s="10"/>
      <c r="B10" s="10"/>
      <c r="C10" s="5" t="s">
        <v>21</v>
      </c>
      <c r="D10" s="5" t="s">
        <v>22</v>
      </c>
      <c r="E10" s="10"/>
    </row>
    <row r="11" spans="1:6">
      <c r="A11" s="10" t="s">
        <v>17</v>
      </c>
      <c r="B11" s="10"/>
      <c r="C11" s="16">
        <f ca="1">INTERCEPT(INDIRECT($D$9):G977,INDIRECT($C$9):F977)</f>
        <v>5.9382718882128427E-2</v>
      </c>
      <c r="D11" s="17"/>
      <c r="E11" s="10"/>
    </row>
    <row r="12" spans="1:6">
      <c r="A12" s="10" t="s">
        <v>18</v>
      </c>
      <c r="B12" s="10"/>
      <c r="C12" s="16">
        <f ca="1">SLOPE(INDIRECT($D$9):G977,INDIRECT($C$9):F977)</f>
        <v>-2.2019255751913453E-5</v>
      </c>
      <c r="D12" s="17"/>
      <c r="E12" s="10"/>
    </row>
    <row r="13" spans="1:6">
      <c r="A13" s="10" t="s">
        <v>20</v>
      </c>
      <c r="B13" s="10"/>
      <c r="C13" s="17" t="s">
        <v>15</v>
      </c>
    </row>
    <row r="14" spans="1:6">
      <c r="A14" s="10"/>
      <c r="B14" s="10"/>
      <c r="C14" s="10"/>
    </row>
    <row r="15" spans="1:6">
      <c r="A15" s="20" t="s">
        <v>19</v>
      </c>
      <c r="B15" s="10"/>
      <c r="C15" s="21">
        <f ca="1">(C7+C11)+(C8+C12)*INT(MAX(F21:F3518))</f>
        <v>57579.454619155644</v>
      </c>
      <c r="E15" s="22" t="s">
        <v>59</v>
      </c>
      <c r="F15" s="15">
        <v>1</v>
      </c>
    </row>
    <row r="16" spans="1:6">
      <c r="A16" s="24" t="s">
        <v>5</v>
      </c>
      <c r="B16" s="10"/>
      <c r="C16" s="25">
        <f ca="1">+C8+C12</f>
        <v>7.9602999807442476</v>
      </c>
      <c r="E16" s="22" t="s">
        <v>55</v>
      </c>
      <c r="F16" s="23">
        <f ca="1">NOW()+15018.5+$C$5/24</f>
        <v>60352.774593402777</v>
      </c>
    </row>
    <row r="17" spans="1:33" ht="13.5" thickBot="1">
      <c r="A17" s="22" t="s">
        <v>51</v>
      </c>
      <c r="B17" s="10"/>
      <c r="C17" s="10">
        <f>COUNT(C21:C2176)</f>
        <v>58</v>
      </c>
      <c r="E17" s="22" t="s">
        <v>60</v>
      </c>
      <c r="F17" s="23">
        <f ca="1">ROUND(2*(F16-$C$7)/$C$8,0)/2+F15</f>
        <v>3650.5</v>
      </c>
    </row>
    <row r="18" spans="1:33" ht="14.25" thickTop="1" thickBot="1">
      <c r="A18" s="24" t="s">
        <v>6</v>
      </c>
      <c r="B18" s="10"/>
      <c r="C18" s="27">
        <f ca="1">+C15</f>
        <v>57579.454619155644</v>
      </c>
      <c r="D18" s="28">
        <f ca="1">+C16</f>
        <v>7.9602999807442476</v>
      </c>
      <c r="E18" s="22" t="s">
        <v>56</v>
      </c>
      <c r="F18" s="19">
        <f ca="1">ROUND(2*(F16-$C$15)/$C$16,0)/2+F15</f>
        <v>349.5</v>
      </c>
    </row>
    <row r="19" spans="1:33" ht="13.5" thickTop="1">
      <c r="E19" s="22" t="s">
        <v>57</v>
      </c>
      <c r="F19" s="26">
        <f ca="1">+$C$15+$C$16*F18-15018.5-$C$5/24</f>
        <v>45343.475295759097</v>
      </c>
    </row>
    <row r="20" spans="1:33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29</v>
      </c>
      <c r="I20" s="8" t="s">
        <v>72</v>
      </c>
      <c r="J20" s="8" t="s">
        <v>61</v>
      </c>
      <c r="K20" s="8" t="s">
        <v>66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33" ht="12.75" customHeight="1">
      <c r="A21" s="54" t="s">
        <v>78</v>
      </c>
      <c r="B21" s="55" t="s">
        <v>49</v>
      </c>
      <c r="C21" s="54">
        <v>19274.349999999999</v>
      </c>
      <c r="D21" s="54" t="s">
        <v>72</v>
      </c>
      <c r="E21">
        <f t="shared" ref="E21:E52" si="0">+(C21-C$7)/C$8</f>
        <v>-1511.0060874421915</v>
      </c>
      <c r="F21">
        <f t="shared" ref="F21:F52" si="1">ROUND(2*E21,0)/2</f>
        <v>-1511</v>
      </c>
      <c r="G21">
        <f t="shared" ref="G21:G52" si="2">+C21-(C$7+F21*C$8)</f>
        <v>-4.8458000001119217E-2</v>
      </c>
      <c r="H21">
        <f>+G21</f>
        <v>-4.8458000001119217E-2</v>
      </c>
      <c r="O21">
        <f t="shared" ref="O21:O52" ca="1" si="3">+C$11+C$12*F21</f>
        <v>9.2653814323269662E-2</v>
      </c>
      <c r="Q21" s="2">
        <f t="shared" ref="Q21:Q52" si="4">+C21-15018.5</f>
        <v>4255.8499999999985</v>
      </c>
    </row>
    <row r="22" spans="1:33" ht="12.75" customHeight="1">
      <c r="A22" t="s">
        <v>30</v>
      </c>
      <c r="C22" s="12">
        <v>28309.439999999999</v>
      </c>
      <c r="D22" s="13"/>
      <c r="E22">
        <f t="shared" si="0"/>
        <v>-375.99044360265844</v>
      </c>
      <c r="F22">
        <f t="shared" si="1"/>
        <v>-376</v>
      </c>
      <c r="G22">
        <f t="shared" si="2"/>
        <v>7.6071999999840045E-2</v>
      </c>
      <c r="I22">
        <f>+G22</f>
        <v>7.6071999999840045E-2</v>
      </c>
      <c r="O22">
        <f t="shared" ca="1" si="3"/>
        <v>6.7661959044847883E-2</v>
      </c>
      <c r="Q22" s="2">
        <f t="shared" si="4"/>
        <v>13290.939999999999</v>
      </c>
      <c r="AA22" t="s">
        <v>29</v>
      </c>
      <c r="AG22" t="s">
        <v>31</v>
      </c>
    </row>
    <row r="23" spans="1:33" ht="12.75" customHeight="1">
      <c r="A23" t="s">
        <v>30</v>
      </c>
      <c r="C23" s="12">
        <v>29495.33</v>
      </c>
      <c r="D23" s="13"/>
      <c r="E23">
        <f t="shared" si="0"/>
        <v>-227.01531420462615</v>
      </c>
      <c r="F23">
        <f t="shared" si="1"/>
        <v>-227</v>
      </c>
      <c r="G23">
        <f t="shared" si="2"/>
        <v>-0.12190599999667029</v>
      </c>
      <c r="I23">
        <f>+G23</f>
        <v>-0.12190599999667029</v>
      </c>
      <c r="O23">
        <f t="shared" ca="1" si="3"/>
        <v>6.4381089937812774E-2</v>
      </c>
      <c r="Q23" s="2">
        <f t="shared" si="4"/>
        <v>14476.830000000002</v>
      </c>
      <c r="AA23" t="s">
        <v>29</v>
      </c>
      <c r="AG23" t="s">
        <v>31</v>
      </c>
    </row>
    <row r="24" spans="1:33" ht="12.75" customHeight="1">
      <c r="A24" t="s">
        <v>30</v>
      </c>
      <c r="C24" s="12">
        <v>30920.38</v>
      </c>
      <c r="D24" s="13"/>
      <c r="E24">
        <f t="shared" si="0"/>
        <v>-47.996174024115945</v>
      </c>
      <c r="F24">
        <f t="shared" si="1"/>
        <v>-48</v>
      </c>
      <c r="G24">
        <f t="shared" si="2"/>
        <v>3.0456000000413042E-2</v>
      </c>
      <c r="I24">
        <f>+G24</f>
        <v>3.0456000000413042E-2</v>
      </c>
      <c r="O24">
        <f t="shared" ca="1" si="3"/>
        <v>6.0439643158220271E-2</v>
      </c>
      <c r="Q24" s="2">
        <f t="shared" si="4"/>
        <v>15901.880000000001</v>
      </c>
      <c r="AA24" t="s">
        <v>32</v>
      </c>
      <c r="AG24" t="s">
        <v>31</v>
      </c>
    </row>
    <row r="25" spans="1:33" ht="12.75" customHeight="1">
      <c r="A25" s="54" t="s">
        <v>91</v>
      </c>
      <c r="B25" s="55" t="s">
        <v>49</v>
      </c>
      <c r="C25" s="54">
        <v>30928.218000000001</v>
      </c>
      <c r="D25" s="54" t="s">
        <v>72</v>
      </c>
      <c r="E25">
        <f t="shared" si="0"/>
        <v>-47.011540487934909</v>
      </c>
      <c r="F25">
        <f t="shared" si="1"/>
        <v>-47</v>
      </c>
      <c r="G25">
        <f t="shared" si="2"/>
        <v>-9.1865999998844927E-2</v>
      </c>
      <c r="H25">
        <f>+G25</f>
        <v>-9.1865999998844927E-2</v>
      </c>
      <c r="O25">
        <f t="shared" ca="1" si="3"/>
        <v>6.0417623902468361E-2</v>
      </c>
      <c r="Q25" s="2">
        <f t="shared" si="4"/>
        <v>15909.718000000001</v>
      </c>
    </row>
    <row r="26" spans="1:33" ht="12.75" customHeight="1">
      <c r="A26" t="s">
        <v>30</v>
      </c>
      <c r="C26" s="12">
        <v>30928.33</v>
      </c>
      <c r="D26" s="13"/>
      <c r="E26">
        <f t="shared" si="0"/>
        <v>-46.997470705330507</v>
      </c>
      <c r="F26">
        <f t="shared" si="1"/>
        <v>-47</v>
      </c>
      <c r="G26">
        <f t="shared" si="2"/>
        <v>2.0134000002144603E-2</v>
      </c>
      <c r="I26">
        <f>+G26</f>
        <v>2.0134000002144603E-2</v>
      </c>
      <c r="O26">
        <f t="shared" ca="1" si="3"/>
        <v>6.0417623902468361E-2</v>
      </c>
      <c r="Q26" s="2">
        <f t="shared" si="4"/>
        <v>15909.830000000002</v>
      </c>
      <c r="AA26" t="s">
        <v>32</v>
      </c>
      <c r="AG26" t="s">
        <v>31</v>
      </c>
    </row>
    <row r="27" spans="1:33" ht="12.75" customHeight="1">
      <c r="A27" t="s">
        <v>30</v>
      </c>
      <c r="C27" s="12">
        <v>30936.29</v>
      </c>
      <c r="D27" s="13"/>
      <c r="E27">
        <f t="shared" si="0"/>
        <v>-45.997511155955607</v>
      </c>
      <c r="F27">
        <f t="shared" si="1"/>
        <v>-46</v>
      </c>
      <c r="G27">
        <f t="shared" si="2"/>
        <v>1.9812000002275454E-2</v>
      </c>
      <c r="I27">
        <f>+G27</f>
        <v>1.9812000002275454E-2</v>
      </c>
      <c r="O27">
        <f t="shared" ca="1" si="3"/>
        <v>6.0395604646716443E-2</v>
      </c>
      <c r="Q27" s="2">
        <f t="shared" si="4"/>
        <v>15917.79</v>
      </c>
      <c r="AA27" t="s">
        <v>32</v>
      </c>
      <c r="AG27" t="s">
        <v>31</v>
      </c>
    </row>
    <row r="28" spans="1:33" ht="12.75" customHeight="1">
      <c r="A28" t="s">
        <v>30</v>
      </c>
      <c r="C28" s="12">
        <v>30960.21</v>
      </c>
      <c r="D28" s="13"/>
      <c r="E28">
        <f t="shared" si="0"/>
        <v>-42.992607585472122</v>
      </c>
      <c r="F28">
        <f t="shared" si="1"/>
        <v>-43</v>
      </c>
      <c r="G28">
        <f t="shared" si="2"/>
        <v>5.8845999999903142E-2</v>
      </c>
      <c r="I28">
        <f>+G28</f>
        <v>5.8845999999903142E-2</v>
      </c>
      <c r="O28">
        <f t="shared" ca="1" si="3"/>
        <v>6.0329546879460703E-2</v>
      </c>
      <c r="Q28" s="2">
        <f t="shared" si="4"/>
        <v>15941.71</v>
      </c>
      <c r="AA28" t="s">
        <v>32</v>
      </c>
      <c r="AG28" t="s">
        <v>31</v>
      </c>
    </row>
    <row r="29" spans="1:33" ht="12.75" customHeight="1">
      <c r="A29" t="s">
        <v>30</v>
      </c>
      <c r="C29" s="12">
        <v>30968.17</v>
      </c>
      <c r="D29" s="13"/>
      <c r="E29">
        <f t="shared" si="0"/>
        <v>-41.992648036097215</v>
      </c>
      <c r="F29">
        <f t="shared" si="1"/>
        <v>-42</v>
      </c>
      <c r="G29">
        <f t="shared" si="2"/>
        <v>5.8524000000033993E-2</v>
      </c>
      <c r="I29">
        <f>+G29</f>
        <v>5.8524000000033993E-2</v>
      </c>
      <c r="O29">
        <f t="shared" ca="1" si="3"/>
        <v>6.0307527623708793E-2</v>
      </c>
      <c r="Q29" s="2">
        <f t="shared" si="4"/>
        <v>15949.669999999998</v>
      </c>
      <c r="AA29" t="s">
        <v>32</v>
      </c>
      <c r="AG29" t="s">
        <v>31</v>
      </c>
    </row>
    <row r="30" spans="1:33" ht="12.75" customHeight="1">
      <c r="A30" s="54" t="s">
        <v>91</v>
      </c>
      <c r="B30" s="55" t="s">
        <v>49</v>
      </c>
      <c r="C30" s="54">
        <v>31302.332999999999</v>
      </c>
      <c r="D30" s="54" t="s">
        <v>72</v>
      </c>
      <c r="E30">
        <f t="shared" si="0"/>
        <v>-1.4069782604395844E-2</v>
      </c>
      <c r="F30">
        <f t="shared" si="1"/>
        <v>0</v>
      </c>
      <c r="G30">
        <f t="shared" si="2"/>
        <v>-0.11200000000098953</v>
      </c>
      <c r="H30">
        <f>+G30</f>
        <v>-0.11200000000098953</v>
      </c>
      <c r="O30">
        <f t="shared" ca="1" si="3"/>
        <v>5.9382718882128427E-2</v>
      </c>
      <c r="Q30" s="2">
        <f t="shared" si="4"/>
        <v>16283.832999999999</v>
      </c>
    </row>
    <row r="31" spans="1:33" ht="12.75" customHeight="1">
      <c r="A31" t="s">
        <v>13</v>
      </c>
      <c r="C31" s="13">
        <v>31302.445</v>
      </c>
      <c r="D31" s="13" t="s">
        <v>15</v>
      </c>
      <c r="E31">
        <f t="shared" si="0"/>
        <v>0</v>
      </c>
      <c r="F31">
        <f t="shared" si="1"/>
        <v>0</v>
      </c>
      <c r="G31">
        <f t="shared" si="2"/>
        <v>0</v>
      </c>
      <c r="H31">
        <f>+G31</f>
        <v>0</v>
      </c>
      <c r="O31">
        <f t="shared" ca="1" si="3"/>
        <v>5.9382718882128427E-2</v>
      </c>
      <c r="Q31" s="2">
        <f t="shared" si="4"/>
        <v>16283.945</v>
      </c>
    </row>
    <row r="32" spans="1:33" ht="12.75" customHeight="1">
      <c r="A32" t="s">
        <v>30</v>
      </c>
      <c r="C32" s="12">
        <v>31302.451000000001</v>
      </c>
      <c r="D32" s="13"/>
      <c r="E32">
        <f t="shared" si="0"/>
        <v>7.5373835395381754E-4</v>
      </c>
      <c r="F32">
        <f t="shared" si="1"/>
        <v>0</v>
      </c>
      <c r="G32">
        <f t="shared" si="2"/>
        <v>6.0000000012223609E-3</v>
      </c>
      <c r="I32">
        <f>+G32</f>
        <v>6.0000000012223609E-3</v>
      </c>
      <c r="O32">
        <f t="shared" ca="1" si="3"/>
        <v>5.9382718882128427E-2</v>
      </c>
      <c r="Q32" s="2">
        <f t="shared" si="4"/>
        <v>16283.951000000001</v>
      </c>
      <c r="AA32" t="s">
        <v>29</v>
      </c>
      <c r="AG32" t="s">
        <v>31</v>
      </c>
    </row>
    <row r="33" spans="1:33" ht="12.75" customHeight="1">
      <c r="A33" s="54" t="s">
        <v>91</v>
      </c>
      <c r="B33" s="55" t="s">
        <v>49</v>
      </c>
      <c r="C33" s="54">
        <v>31318.280999999999</v>
      </c>
      <c r="D33" s="54" t="s">
        <v>72</v>
      </c>
      <c r="E33">
        <f t="shared" si="0"/>
        <v>1.9893667617967379</v>
      </c>
      <c r="F33">
        <f t="shared" si="1"/>
        <v>2</v>
      </c>
      <c r="G33">
        <f t="shared" si="2"/>
        <v>-8.4644000002299435E-2</v>
      </c>
      <c r="H33">
        <f>+G33</f>
        <v>-8.4644000002299435E-2</v>
      </c>
      <c r="O33">
        <f t="shared" ca="1" si="3"/>
        <v>5.9338680370624598E-2</v>
      </c>
      <c r="Q33" s="2">
        <f t="shared" si="4"/>
        <v>16299.780999999999</v>
      </c>
    </row>
    <row r="34" spans="1:33" ht="12.75" customHeight="1">
      <c r="A34" s="54" t="s">
        <v>91</v>
      </c>
      <c r="B34" s="55" t="s">
        <v>49</v>
      </c>
      <c r="C34" s="54">
        <v>31326.243999999999</v>
      </c>
      <c r="D34" s="54" t="s">
        <v>72</v>
      </c>
      <c r="E34">
        <f t="shared" si="0"/>
        <v>2.9897031803486178</v>
      </c>
      <c r="F34">
        <f t="shared" si="1"/>
        <v>3</v>
      </c>
      <c r="G34">
        <f t="shared" si="2"/>
        <v>-8.1966000001557404E-2</v>
      </c>
      <c r="H34">
        <f>+G34</f>
        <v>-8.1966000001557404E-2</v>
      </c>
      <c r="O34">
        <f t="shared" ca="1" si="3"/>
        <v>5.9316661114872687E-2</v>
      </c>
      <c r="Q34" s="2">
        <f t="shared" si="4"/>
        <v>16307.743999999999</v>
      </c>
    </row>
    <row r="35" spans="1:33" ht="12.75" customHeight="1">
      <c r="A35" s="54" t="s">
        <v>91</v>
      </c>
      <c r="B35" s="55" t="s">
        <v>49</v>
      </c>
      <c r="C35" s="54">
        <v>31342.178</v>
      </c>
      <c r="D35" s="54" t="s">
        <v>72</v>
      </c>
      <c r="E35">
        <f t="shared" si="0"/>
        <v>4.9913810019243163</v>
      </c>
      <c r="F35">
        <f t="shared" si="1"/>
        <v>5</v>
      </c>
      <c r="G35">
        <f t="shared" si="2"/>
        <v>-6.8609999998443527E-2</v>
      </c>
      <c r="H35">
        <f>+G35</f>
        <v>-6.8609999998443527E-2</v>
      </c>
      <c r="O35">
        <f t="shared" ca="1" si="3"/>
        <v>5.9272622603368859E-2</v>
      </c>
      <c r="Q35" s="2">
        <f t="shared" si="4"/>
        <v>16323.678</v>
      </c>
    </row>
    <row r="36" spans="1:33" ht="12.75" customHeight="1">
      <c r="A36" t="s">
        <v>30</v>
      </c>
      <c r="C36" s="12">
        <v>36675.599000000002</v>
      </c>
      <c r="D36" s="13"/>
      <c r="E36">
        <f t="shared" si="0"/>
        <v>674.99204177921479</v>
      </c>
      <c r="F36">
        <f t="shared" si="1"/>
        <v>675</v>
      </c>
      <c r="G36">
        <f t="shared" si="2"/>
        <v>-6.3349999996717088E-2</v>
      </c>
      <c r="I36">
        <f t="shared" ref="I36:I43" si="5">+G36</f>
        <v>-6.3349999996717088E-2</v>
      </c>
      <c r="O36">
        <f t="shared" ca="1" si="3"/>
        <v>4.4519721249586849E-2</v>
      </c>
      <c r="Q36" s="2">
        <f t="shared" si="4"/>
        <v>21657.099000000002</v>
      </c>
      <c r="AA36" t="s">
        <v>29</v>
      </c>
      <c r="AG36" t="s">
        <v>31</v>
      </c>
    </row>
    <row r="37" spans="1:33" ht="12.75" customHeight="1">
      <c r="A37" t="s">
        <v>30</v>
      </c>
      <c r="C37" s="12">
        <v>36699.546999999999</v>
      </c>
      <c r="D37" s="13"/>
      <c r="E37">
        <f t="shared" si="0"/>
        <v>678.00046279534911</v>
      </c>
      <c r="F37">
        <f t="shared" si="1"/>
        <v>678</v>
      </c>
      <c r="G37">
        <f t="shared" si="2"/>
        <v>3.6840000029769726E-3</v>
      </c>
      <c r="I37">
        <f t="shared" si="5"/>
        <v>3.6840000029769726E-3</v>
      </c>
      <c r="O37">
        <f t="shared" ca="1" si="3"/>
        <v>4.445366348233111E-2</v>
      </c>
      <c r="Q37" s="2">
        <f t="shared" si="4"/>
        <v>21681.046999999999</v>
      </c>
      <c r="AA37" t="s">
        <v>29</v>
      </c>
      <c r="AG37" t="s">
        <v>31</v>
      </c>
    </row>
    <row r="38" spans="1:33" ht="12.75" customHeight="1">
      <c r="A38" t="s">
        <v>30</v>
      </c>
      <c r="C38" s="12">
        <v>37933.343999999997</v>
      </c>
      <c r="D38" s="13"/>
      <c r="E38">
        <f t="shared" si="0"/>
        <v>832.99381607929899</v>
      </c>
      <c r="F38">
        <f t="shared" si="1"/>
        <v>833</v>
      </c>
      <c r="G38">
        <f t="shared" si="2"/>
        <v>-4.9226000002818182E-2</v>
      </c>
      <c r="I38">
        <f t="shared" si="5"/>
        <v>-4.9226000002818182E-2</v>
      </c>
      <c r="O38">
        <f t="shared" ca="1" si="3"/>
        <v>4.1040678840784522E-2</v>
      </c>
      <c r="Q38" s="2">
        <f t="shared" si="4"/>
        <v>22914.843999999997</v>
      </c>
      <c r="AA38" t="s">
        <v>29</v>
      </c>
      <c r="AG38" t="s">
        <v>31</v>
      </c>
    </row>
    <row r="39" spans="1:33" ht="12.75" customHeight="1">
      <c r="A39" t="s">
        <v>30</v>
      </c>
      <c r="C39" s="12">
        <v>40464.773999999998</v>
      </c>
      <c r="D39" s="13"/>
      <c r="E39">
        <f t="shared" si="0"/>
        <v>1150.9997962393982</v>
      </c>
      <c r="F39">
        <f t="shared" si="1"/>
        <v>1151</v>
      </c>
      <c r="G39">
        <f t="shared" si="2"/>
        <v>-1.622000003408175E-3</v>
      </c>
      <c r="I39">
        <f t="shared" si="5"/>
        <v>-1.622000003408175E-3</v>
      </c>
      <c r="O39">
        <f t="shared" ca="1" si="3"/>
        <v>3.4038555511676047E-2</v>
      </c>
      <c r="Q39" s="2">
        <f t="shared" si="4"/>
        <v>25446.273999999998</v>
      </c>
      <c r="AA39" t="s">
        <v>33</v>
      </c>
      <c r="AG39" t="s">
        <v>31</v>
      </c>
    </row>
    <row r="40" spans="1:33" ht="12.75" customHeight="1">
      <c r="A40" s="31" t="s">
        <v>35</v>
      </c>
      <c r="B40" s="31"/>
      <c r="C40" s="32">
        <v>41555.341999999997</v>
      </c>
      <c r="D40" s="33"/>
      <c r="E40">
        <f t="shared" si="0"/>
        <v>1288.0002844106052</v>
      </c>
      <c r="F40">
        <f t="shared" si="1"/>
        <v>1288</v>
      </c>
      <c r="G40">
        <f t="shared" si="2"/>
        <v>2.2639999951934442E-3</v>
      </c>
      <c r="I40">
        <f t="shared" si="5"/>
        <v>2.2639999951934442E-3</v>
      </c>
      <c r="O40">
        <f t="shared" ca="1" si="3"/>
        <v>3.1021917473663899E-2</v>
      </c>
      <c r="Q40" s="2">
        <f t="shared" si="4"/>
        <v>26536.841999999997</v>
      </c>
      <c r="AA40" t="s">
        <v>32</v>
      </c>
      <c r="AB40">
        <v>10</v>
      </c>
      <c r="AD40" t="s">
        <v>34</v>
      </c>
      <c r="AF40" t="s">
        <v>36</v>
      </c>
      <c r="AG40" t="s">
        <v>37</v>
      </c>
    </row>
    <row r="41" spans="1:33" ht="12.75" customHeight="1">
      <c r="A41" s="31" t="s">
        <v>30</v>
      </c>
      <c r="B41" s="31"/>
      <c r="C41" s="32">
        <v>43298.652999999998</v>
      </c>
      <c r="D41" s="33"/>
      <c r="E41">
        <f t="shared" si="0"/>
        <v>1507.0003449609198</v>
      </c>
      <c r="F41">
        <f t="shared" si="1"/>
        <v>1507</v>
      </c>
      <c r="G41">
        <f t="shared" si="2"/>
        <v>2.745999998296611E-3</v>
      </c>
      <c r="I41">
        <f t="shared" si="5"/>
        <v>2.745999998296611E-3</v>
      </c>
      <c r="O41">
        <f t="shared" ca="1" si="3"/>
        <v>2.6199700463994856E-2</v>
      </c>
      <c r="Q41" s="2">
        <f t="shared" si="4"/>
        <v>28280.152999999998</v>
      </c>
      <c r="AA41" t="s">
        <v>33</v>
      </c>
      <c r="AG41" t="s">
        <v>31</v>
      </c>
    </row>
    <row r="42" spans="1:33" ht="12.75" customHeight="1">
      <c r="A42" s="31" t="s">
        <v>30</v>
      </c>
      <c r="B42" s="31"/>
      <c r="C42" s="32">
        <v>43330.493000000002</v>
      </c>
      <c r="D42" s="33"/>
      <c r="E42">
        <f t="shared" si="0"/>
        <v>1511.0001831584204</v>
      </c>
      <c r="F42">
        <f t="shared" si="1"/>
        <v>1511</v>
      </c>
      <c r="G42">
        <f t="shared" si="2"/>
        <v>1.4579999988200143E-3</v>
      </c>
      <c r="I42">
        <f t="shared" si="5"/>
        <v>1.4579999988200143E-3</v>
      </c>
      <c r="O42">
        <f t="shared" ca="1" si="3"/>
        <v>2.6111623440987199E-2</v>
      </c>
      <c r="Q42" s="2">
        <f t="shared" si="4"/>
        <v>28311.993000000002</v>
      </c>
      <c r="AA42" t="s">
        <v>33</v>
      </c>
      <c r="AG42" t="s">
        <v>31</v>
      </c>
    </row>
    <row r="43" spans="1:33" ht="12.75" customHeight="1">
      <c r="A43" s="31" t="s">
        <v>38</v>
      </c>
      <c r="B43" s="31"/>
      <c r="C43" s="32">
        <v>44500.666499999999</v>
      </c>
      <c r="D43" s="33"/>
      <c r="E43">
        <f t="shared" si="0"/>
        <v>1658.0009577502017</v>
      </c>
      <c r="F43">
        <f t="shared" si="1"/>
        <v>1658</v>
      </c>
      <c r="G43">
        <f t="shared" si="2"/>
        <v>7.6239999980316497E-3</v>
      </c>
      <c r="I43">
        <f t="shared" si="5"/>
        <v>7.6239999980316497E-3</v>
      </c>
      <c r="O43">
        <f t="shared" ca="1" si="3"/>
        <v>2.2874792845455925E-2</v>
      </c>
      <c r="Q43" s="2">
        <f t="shared" si="4"/>
        <v>29482.166499999999</v>
      </c>
      <c r="AA43" t="s">
        <v>33</v>
      </c>
      <c r="AF43" s="9">
        <v>90421</v>
      </c>
      <c r="AG43" t="s">
        <v>31</v>
      </c>
    </row>
    <row r="44" spans="1:33" ht="12.75" customHeight="1">
      <c r="A44" s="34" t="s">
        <v>39</v>
      </c>
      <c r="B44" s="35" t="s">
        <v>49</v>
      </c>
      <c r="C44" s="34">
        <v>45543.472999999998</v>
      </c>
      <c r="D44" s="34" t="s">
        <v>61</v>
      </c>
      <c r="E44">
        <f t="shared" si="0"/>
        <v>1789.0015001905701</v>
      </c>
      <c r="F44">
        <f t="shared" si="1"/>
        <v>1789</v>
      </c>
      <c r="G44">
        <f t="shared" si="2"/>
        <v>1.1941999997361563E-2</v>
      </c>
      <c r="J44">
        <f>+G44</f>
        <v>1.1941999997361563E-2</v>
      </c>
      <c r="O44">
        <f t="shared" ca="1" si="3"/>
        <v>1.999027034195526E-2</v>
      </c>
      <c r="Q44" s="2">
        <f t="shared" si="4"/>
        <v>30524.972999999998</v>
      </c>
    </row>
    <row r="45" spans="1:33" ht="12.75" customHeight="1">
      <c r="A45" s="31" t="s">
        <v>39</v>
      </c>
      <c r="B45" s="36" t="s">
        <v>46</v>
      </c>
      <c r="C45" s="32">
        <v>45547.465700000001</v>
      </c>
      <c r="D45" s="33"/>
      <c r="E45">
        <f t="shared" si="0"/>
        <v>1789.5030753781068</v>
      </c>
      <c r="F45">
        <f t="shared" si="1"/>
        <v>1789.5</v>
      </c>
      <c r="G45">
        <f t="shared" si="2"/>
        <v>2.4481000000378117E-2</v>
      </c>
      <c r="J45">
        <f>+G45</f>
        <v>2.4481000000378117E-2</v>
      </c>
      <c r="O45">
        <f t="shared" ca="1" si="3"/>
        <v>1.9979260714079301E-2</v>
      </c>
      <c r="Q45" s="2">
        <f t="shared" si="4"/>
        <v>30528.965700000001</v>
      </c>
      <c r="AA45" t="s">
        <v>33</v>
      </c>
      <c r="AG45" t="s">
        <v>31</v>
      </c>
    </row>
    <row r="46" spans="1:33" ht="12.75" customHeight="1">
      <c r="A46" s="31" t="s">
        <v>39</v>
      </c>
      <c r="B46" s="31"/>
      <c r="C46" s="32">
        <v>45551.434999999998</v>
      </c>
      <c r="D46" s="33"/>
      <c r="E46">
        <f t="shared" si="0"/>
        <v>1790.001710986063</v>
      </c>
      <c r="F46">
        <f t="shared" si="1"/>
        <v>1790</v>
      </c>
      <c r="G46">
        <f t="shared" si="2"/>
        <v>1.3619999997899868E-2</v>
      </c>
      <c r="J46">
        <f>+G46</f>
        <v>1.3619999997899868E-2</v>
      </c>
      <c r="O46">
        <f t="shared" ca="1" si="3"/>
        <v>1.9968251086203349E-2</v>
      </c>
      <c r="Q46" s="2">
        <f t="shared" si="4"/>
        <v>30532.934999999998</v>
      </c>
      <c r="AA46" t="s">
        <v>33</v>
      </c>
      <c r="AG46" t="s">
        <v>31</v>
      </c>
    </row>
    <row r="47" spans="1:33" ht="12.75" customHeight="1">
      <c r="A47" s="31" t="s">
        <v>39</v>
      </c>
      <c r="B47" s="31"/>
      <c r="C47" s="32">
        <v>45559.391100000001</v>
      </c>
      <c r="D47" s="33"/>
      <c r="E47">
        <f t="shared" si="0"/>
        <v>1791.0011806055084</v>
      </c>
      <c r="F47">
        <f t="shared" si="1"/>
        <v>1791</v>
      </c>
      <c r="G47">
        <f t="shared" si="2"/>
        <v>9.3980000019655563E-3</v>
      </c>
      <c r="J47">
        <f>+G47</f>
        <v>9.3980000019655563E-3</v>
      </c>
      <c r="O47">
        <f t="shared" ca="1" si="3"/>
        <v>1.9946231830451432E-2</v>
      </c>
      <c r="Q47" s="2">
        <f t="shared" si="4"/>
        <v>30540.891100000001</v>
      </c>
      <c r="AA47" t="s">
        <v>33</v>
      </c>
      <c r="AG47" t="s">
        <v>31</v>
      </c>
    </row>
    <row r="48" spans="1:33" ht="12.75" customHeight="1">
      <c r="A48" s="31" t="s">
        <v>39</v>
      </c>
      <c r="B48" s="31"/>
      <c r="C48" s="32">
        <v>45559.392800000001</v>
      </c>
      <c r="D48" s="33"/>
      <c r="E48">
        <f t="shared" si="0"/>
        <v>1791.0013941647087</v>
      </c>
      <c r="F48">
        <f t="shared" si="1"/>
        <v>1791</v>
      </c>
      <c r="G48">
        <f t="shared" si="2"/>
        <v>1.109800000267569E-2</v>
      </c>
      <c r="J48">
        <f>+G48</f>
        <v>1.109800000267569E-2</v>
      </c>
      <c r="O48">
        <f t="shared" ca="1" si="3"/>
        <v>1.9946231830451432E-2</v>
      </c>
      <c r="Q48" s="2">
        <f t="shared" si="4"/>
        <v>30540.892800000001</v>
      </c>
      <c r="AA48" t="s">
        <v>33</v>
      </c>
      <c r="AG48" t="s">
        <v>31</v>
      </c>
    </row>
    <row r="49" spans="1:33" ht="12.75" customHeight="1">
      <c r="A49" s="54" t="s">
        <v>157</v>
      </c>
      <c r="B49" s="55" t="s">
        <v>49</v>
      </c>
      <c r="C49" s="54">
        <v>46960.421999999999</v>
      </c>
      <c r="D49" s="54" t="s">
        <v>72</v>
      </c>
      <c r="E49">
        <f t="shared" si="0"/>
        <v>1967.0029679703912</v>
      </c>
      <c r="F49">
        <f t="shared" si="1"/>
        <v>1967</v>
      </c>
      <c r="G49">
        <f t="shared" si="2"/>
        <v>2.362600000196835E-2</v>
      </c>
      <c r="I49">
        <f>+G49</f>
        <v>2.362600000196835E-2</v>
      </c>
      <c r="O49">
        <f t="shared" ca="1" si="3"/>
        <v>1.6070842818114668E-2</v>
      </c>
      <c r="Q49" s="2">
        <f t="shared" si="4"/>
        <v>31941.921999999999</v>
      </c>
    </row>
    <row r="50" spans="1:33" ht="12.75" customHeight="1">
      <c r="A50" s="54" t="s">
        <v>157</v>
      </c>
      <c r="B50" s="55" t="s">
        <v>49</v>
      </c>
      <c r="C50" s="54">
        <v>46968.358999999997</v>
      </c>
      <c r="D50" s="54" t="s">
        <v>72</v>
      </c>
      <c r="E50">
        <f t="shared" si="0"/>
        <v>1968.0000381894097</v>
      </c>
      <c r="F50">
        <f t="shared" si="1"/>
        <v>1968</v>
      </c>
      <c r="G50">
        <f t="shared" si="2"/>
        <v>3.0400000105146319E-4</v>
      </c>
      <c r="I50">
        <f>+G50</f>
        <v>3.0400000105146319E-4</v>
      </c>
      <c r="O50">
        <f t="shared" ca="1" si="3"/>
        <v>1.604882356236275E-2</v>
      </c>
      <c r="Q50" s="2">
        <f t="shared" si="4"/>
        <v>31949.858999999997</v>
      </c>
    </row>
    <row r="51" spans="1:33" ht="12.75" customHeight="1">
      <c r="A51" s="31" t="s">
        <v>35</v>
      </c>
      <c r="B51" s="31"/>
      <c r="C51" s="32">
        <v>49173.404000000002</v>
      </c>
      <c r="D51" s="33">
        <v>8.9999999999999993E-3</v>
      </c>
      <c r="E51">
        <f t="shared" si="0"/>
        <v>2245.0045362486599</v>
      </c>
      <c r="F51">
        <f t="shared" si="1"/>
        <v>2245</v>
      </c>
      <c r="G51">
        <f t="shared" si="2"/>
        <v>3.611000000819331E-2</v>
      </c>
      <c r="I51">
        <f>+G51</f>
        <v>3.611000000819331E-2</v>
      </c>
      <c r="O51">
        <f t="shared" ca="1" si="3"/>
        <v>9.9494897190827228E-3</v>
      </c>
      <c r="Q51" s="2">
        <f t="shared" si="4"/>
        <v>34154.904000000002</v>
      </c>
      <c r="AA51" t="s">
        <v>32</v>
      </c>
      <c r="AB51">
        <v>7</v>
      </c>
      <c r="AD51" t="s">
        <v>40</v>
      </c>
      <c r="AF51" t="s">
        <v>41</v>
      </c>
      <c r="AG51" t="s">
        <v>37</v>
      </c>
    </row>
    <row r="52" spans="1:33" ht="12.75" customHeight="1">
      <c r="A52" s="31" t="s">
        <v>35</v>
      </c>
      <c r="B52" s="31"/>
      <c r="C52" s="32">
        <v>49579.357000000004</v>
      </c>
      <c r="D52" s="33">
        <v>2E-3</v>
      </c>
      <c r="E52">
        <f t="shared" si="0"/>
        <v>2296.0015939053728</v>
      </c>
      <c r="F52">
        <f t="shared" si="1"/>
        <v>2296</v>
      </c>
      <c r="G52">
        <f t="shared" si="2"/>
        <v>1.2688000002526678E-2</v>
      </c>
      <c r="I52">
        <f>+G52</f>
        <v>1.2688000002526678E-2</v>
      </c>
      <c r="O52">
        <f t="shared" ca="1" si="3"/>
        <v>8.8265076757351388E-3</v>
      </c>
      <c r="Q52" s="2">
        <f t="shared" si="4"/>
        <v>34560.857000000004</v>
      </c>
      <c r="AA52" t="s">
        <v>42</v>
      </c>
      <c r="AB52">
        <v>16</v>
      </c>
      <c r="AD52" t="s">
        <v>34</v>
      </c>
      <c r="AF52" t="s">
        <v>43</v>
      </c>
      <c r="AG52" t="s">
        <v>37</v>
      </c>
    </row>
    <row r="53" spans="1:33" ht="12.75" customHeight="1">
      <c r="A53" s="31" t="s">
        <v>45</v>
      </c>
      <c r="B53" s="31"/>
      <c r="C53" s="32">
        <v>50940.56</v>
      </c>
      <c r="D53" s="33">
        <v>5.0000000000000001E-4</v>
      </c>
      <c r="E53">
        <f t="shared" ref="E53:E78" si="6">+(C53-C$7)/C$8</f>
        <v>2467.0000786400346</v>
      </c>
      <c r="F53">
        <f t="shared" ref="F53:F78" si="7">ROUND(2*E53,0)/2</f>
        <v>2467</v>
      </c>
      <c r="G53">
        <f t="shared" ref="G53:G78" si="8">+C53-(C$7+F53*C$8)</f>
        <v>6.2599999364465475E-4</v>
      </c>
      <c r="J53">
        <f t="shared" ref="J53:J73" si="9">+G53</f>
        <v>6.2599999364465475E-4</v>
      </c>
      <c r="O53">
        <f t="shared" ref="O53:O78" ca="1" si="10">+C$11+C$12*F53</f>
        <v>5.0612149421579364E-3</v>
      </c>
      <c r="Q53" s="2">
        <f t="shared" ref="Q53:Q78" si="11">+C53-15018.5</f>
        <v>35922.06</v>
      </c>
      <c r="AA53" t="s">
        <v>44</v>
      </c>
      <c r="AG53" t="s">
        <v>31</v>
      </c>
    </row>
    <row r="54" spans="1:33" ht="12.75" customHeight="1">
      <c r="A54" s="54" t="s">
        <v>45</v>
      </c>
      <c r="B54" s="55" t="s">
        <v>49</v>
      </c>
      <c r="C54" s="54">
        <v>50940.567000000003</v>
      </c>
      <c r="D54" s="54" t="s">
        <v>72</v>
      </c>
      <c r="E54">
        <f t="shared" si="6"/>
        <v>2467.000958001448</v>
      </c>
      <c r="F54">
        <f t="shared" si="7"/>
        <v>2467</v>
      </c>
      <c r="G54">
        <f t="shared" si="8"/>
        <v>7.6259999987087213E-3</v>
      </c>
      <c r="J54">
        <f t="shared" si="9"/>
        <v>7.6259999987087213E-3</v>
      </c>
      <c r="O54">
        <f t="shared" ca="1" si="10"/>
        <v>5.0612149421579364E-3</v>
      </c>
      <c r="Q54" s="2">
        <f t="shared" si="11"/>
        <v>35922.067000000003</v>
      </c>
    </row>
    <row r="55" spans="1:33" ht="12.75" customHeight="1">
      <c r="A55" s="31" t="s">
        <v>47</v>
      </c>
      <c r="B55" s="31"/>
      <c r="C55" s="33">
        <v>50956.485860000001</v>
      </c>
      <c r="D55" s="33"/>
      <c r="E55">
        <f t="shared" si="6"/>
        <v>2469.0007338899109</v>
      </c>
      <c r="F55">
        <f t="shared" si="7"/>
        <v>2469</v>
      </c>
      <c r="G55">
        <f t="shared" si="8"/>
        <v>5.8419999986654148E-3</v>
      </c>
      <c r="J55">
        <f t="shared" si="9"/>
        <v>5.8419999986654148E-3</v>
      </c>
      <c r="O55">
        <f t="shared" ca="1" si="10"/>
        <v>5.0171764306541147E-3</v>
      </c>
      <c r="Q55" s="2">
        <f t="shared" si="11"/>
        <v>35937.985860000001</v>
      </c>
    </row>
    <row r="56" spans="1:33" ht="12.75" customHeight="1">
      <c r="A56" s="31" t="s">
        <v>47</v>
      </c>
      <c r="B56" s="31"/>
      <c r="C56" s="33">
        <v>50956.485919999999</v>
      </c>
      <c r="D56" s="33"/>
      <c r="E56">
        <f t="shared" si="6"/>
        <v>2469.0007414272941</v>
      </c>
      <c r="F56">
        <f t="shared" si="7"/>
        <v>2469</v>
      </c>
      <c r="G56">
        <f t="shared" si="8"/>
        <v>5.9019999971496873E-3</v>
      </c>
      <c r="J56">
        <f t="shared" si="9"/>
        <v>5.9019999971496873E-3</v>
      </c>
      <c r="O56">
        <f t="shared" ca="1" si="10"/>
        <v>5.0171764306541147E-3</v>
      </c>
      <c r="Q56" s="2">
        <f t="shared" si="11"/>
        <v>35937.985919999999</v>
      </c>
    </row>
    <row r="57" spans="1:33" ht="12.75" customHeight="1">
      <c r="A57" s="31" t="s">
        <v>47</v>
      </c>
      <c r="B57" s="31"/>
      <c r="C57" s="33">
        <v>50956.486149999997</v>
      </c>
      <c r="D57" s="33"/>
      <c r="E57">
        <f t="shared" si="6"/>
        <v>2469.0007703205974</v>
      </c>
      <c r="F57">
        <f t="shared" si="7"/>
        <v>2469</v>
      </c>
      <c r="G57">
        <f t="shared" si="8"/>
        <v>6.1319999949773774E-3</v>
      </c>
      <c r="J57">
        <f t="shared" si="9"/>
        <v>6.1319999949773774E-3</v>
      </c>
      <c r="O57">
        <f t="shared" ca="1" si="10"/>
        <v>5.0171764306541147E-3</v>
      </c>
      <c r="Q57" s="2">
        <f t="shared" si="11"/>
        <v>35937.986149999997</v>
      </c>
    </row>
    <row r="58" spans="1:33" ht="12.75" customHeight="1">
      <c r="A58" s="31" t="s">
        <v>47</v>
      </c>
      <c r="B58" s="31"/>
      <c r="C58" s="33">
        <v>50964.446940000002</v>
      </c>
      <c r="D58" s="33"/>
      <c r="E58">
        <f t="shared" si="6"/>
        <v>2470.0008291121894</v>
      </c>
      <c r="F58">
        <f t="shared" si="7"/>
        <v>2470</v>
      </c>
      <c r="G58">
        <f t="shared" si="8"/>
        <v>6.6000000006170012E-3</v>
      </c>
      <c r="J58">
        <f t="shared" si="9"/>
        <v>6.6000000006170012E-3</v>
      </c>
      <c r="O58">
        <f t="shared" ca="1" si="10"/>
        <v>4.995157174902197E-3</v>
      </c>
      <c r="Q58" s="2">
        <f t="shared" si="11"/>
        <v>35945.946940000002</v>
      </c>
    </row>
    <row r="59" spans="1:33" ht="12.75" customHeight="1">
      <c r="A59" s="31" t="s">
        <v>47</v>
      </c>
      <c r="B59" s="31"/>
      <c r="C59" s="33">
        <v>50964.447010000004</v>
      </c>
      <c r="D59" s="33"/>
      <c r="E59">
        <f t="shared" si="6"/>
        <v>2470.000837905804</v>
      </c>
      <c r="F59">
        <f t="shared" si="7"/>
        <v>2470</v>
      </c>
      <c r="G59">
        <f t="shared" si="8"/>
        <v>6.6700000024866313E-3</v>
      </c>
      <c r="J59">
        <f t="shared" si="9"/>
        <v>6.6700000024866313E-3</v>
      </c>
      <c r="O59">
        <f t="shared" ca="1" si="10"/>
        <v>4.995157174902197E-3</v>
      </c>
      <c r="Q59" s="2">
        <f t="shared" si="11"/>
        <v>35945.947010000004</v>
      </c>
    </row>
    <row r="60" spans="1:33" ht="12.75" customHeight="1">
      <c r="A60" s="31" t="s">
        <v>47</v>
      </c>
      <c r="B60" s="31"/>
      <c r="C60" s="33">
        <v>50964.44801</v>
      </c>
      <c r="D60" s="33"/>
      <c r="E60">
        <f t="shared" si="6"/>
        <v>2470.0009635288625</v>
      </c>
      <c r="F60">
        <f t="shared" si="7"/>
        <v>2470</v>
      </c>
      <c r="G60">
        <f t="shared" si="8"/>
        <v>7.6699999990523793E-3</v>
      </c>
      <c r="J60">
        <f t="shared" si="9"/>
        <v>7.6699999990523793E-3</v>
      </c>
      <c r="O60">
        <f t="shared" ca="1" si="10"/>
        <v>4.995157174902197E-3</v>
      </c>
      <c r="Q60" s="2">
        <f t="shared" si="11"/>
        <v>35945.94801</v>
      </c>
    </row>
    <row r="61" spans="1:33" ht="12.75" customHeight="1">
      <c r="A61" s="31" t="s">
        <v>47</v>
      </c>
      <c r="B61" s="31"/>
      <c r="C61" s="33">
        <v>51362.458610000001</v>
      </c>
      <c r="D61" s="33"/>
      <c r="E61">
        <f t="shared" si="6"/>
        <v>2520.0002726020384</v>
      </c>
      <c r="F61">
        <f t="shared" si="7"/>
        <v>2520</v>
      </c>
      <c r="G61">
        <f t="shared" si="8"/>
        <v>2.1700000070268288E-3</v>
      </c>
      <c r="J61">
        <f t="shared" si="9"/>
        <v>2.1700000070268288E-3</v>
      </c>
      <c r="O61">
        <f t="shared" ca="1" si="10"/>
        <v>3.8941943873065238E-3</v>
      </c>
      <c r="Q61" s="2">
        <f t="shared" si="11"/>
        <v>36343.958610000001</v>
      </c>
    </row>
    <row r="62" spans="1:33" ht="12.75" customHeight="1">
      <c r="A62" s="31" t="s">
        <v>47</v>
      </c>
      <c r="B62" s="31"/>
      <c r="C62" s="33">
        <v>51362.459490000001</v>
      </c>
      <c r="D62" s="33"/>
      <c r="E62">
        <f t="shared" si="6"/>
        <v>2520.00038315033</v>
      </c>
      <c r="F62">
        <f t="shared" si="7"/>
        <v>2520</v>
      </c>
      <c r="G62">
        <f t="shared" si="8"/>
        <v>3.0500000066240318E-3</v>
      </c>
      <c r="J62">
        <f t="shared" si="9"/>
        <v>3.0500000066240318E-3</v>
      </c>
      <c r="O62">
        <f t="shared" ca="1" si="10"/>
        <v>3.8941943873065238E-3</v>
      </c>
      <c r="Q62" s="2">
        <f t="shared" si="11"/>
        <v>36343.959490000001</v>
      </c>
    </row>
    <row r="63" spans="1:33" ht="12.75" customHeight="1">
      <c r="A63" s="34" t="s">
        <v>47</v>
      </c>
      <c r="B63" s="35" t="s">
        <v>49</v>
      </c>
      <c r="C63" s="34">
        <v>51362.461869999999</v>
      </c>
      <c r="D63" s="34" t="s">
        <v>61</v>
      </c>
      <c r="E63">
        <f t="shared" si="6"/>
        <v>2520.0006821332104</v>
      </c>
      <c r="F63">
        <f t="shared" si="7"/>
        <v>2520</v>
      </c>
      <c r="G63">
        <f t="shared" si="8"/>
        <v>5.4300000047078356E-3</v>
      </c>
      <c r="J63">
        <f t="shared" si="9"/>
        <v>5.4300000047078356E-3</v>
      </c>
      <c r="O63">
        <f t="shared" ca="1" si="10"/>
        <v>3.8941943873065238E-3</v>
      </c>
      <c r="Q63" s="2">
        <f t="shared" si="11"/>
        <v>36343.961869999999</v>
      </c>
    </row>
    <row r="64" spans="1:33" ht="12.75" customHeight="1">
      <c r="A64" s="31" t="s">
        <v>47</v>
      </c>
      <c r="B64" s="31"/>
      <c r="C64" s="33">
        <v>51378.381739999997</v>
      </c>
      <c r="D64" s="33"/>
      <c r="E64">
        <f t="shared" si="6"/>
        <v>2522.0005849009622</v>
      </c>
      <c r="F64">
        <f t="shared" si="7"/>
        <v>2522</v>
      </c>
      <c r="G64">
        <f t="shared" si="8"/>
        <v>4.6559999973396771E-3</v>
      </c>
      <c r="J64">
        <f t="shared" si="9"/>
        <v>4.6559999973396771E-3</v>
      </c>
      <c r="O64">
        <f t="shared" ca="1" si="10"/>
        <v>3.8501558758027021E-3</v>
      </c>
      <c r="Q64" s="2">
        <f t="shared" si="11"/>
        <v>36359.881739999997</v>
      </c>
    </row>
    <row r="65" spans="1:17" ht="12.75" customHeight="1">
      <c r="A65" s="31" t="s">
        <v>47</v>
      </c>
      <c r="B65" s="31"/>
      <c r="C65" s="33">
        <v>51378.382120000002</v>
      </c>
      <c r="D65" s="33"/>
      <c r="E65">
        <f t="shared" si="6"/>
        <v>2522.0006326377252</v>
      </c>
      <c r="F65">
        <f t="shared" si="7"/>
        <v>2522</v>
      </c>
      <c r="G65">
        <f t="shared" si="8"/>
        <v>5.0360000022919849E-3</v>
      </c>
      <c r="J65">
        <f t="shared" si="9"/>
        <v>5.0360000022919849E-3</v>
      </c>
      <c r="O65">
        <f t="shared" ca="1" si="10"/>
        <v>3.8501558758027021E-3</v>
      </c>
      <c r="Q65" s="2">
        <f t="shared" si="11"/>
        <v>36359.882120000002</v>
      </c>
    </row>
    <row r="66" spans="1:17" ht="12.75" customHeight="1">
      <c r="A66" s="31" t="s">
        <v>47</v>
      </c>
      <c r="B66" s="31"/>
      <c r="C66" s="33">
        <v>51378.382720000001</v>
      </c>
      <c r="D66" s="33"/>
      <c r="E66">
        <f t="shared" si="6"/>
        <v>2522.0007080115606</v>
      </c>
      <c r="F66">
        <f t="shared" si="7"/>
        <v>2522</v>
      </c>
      <c r="G66">
        <f t="shared" si="8"/>
        <v>5.6360000016866252E-3</v>
      </c>
      <c r="J66">
        <f t="shared" si="9"/>
        <v>5.6360000016866252E-3</v>
      </c>
      <c r="O66">
        <f t="shared" ca="1" si="10"/>
        <v>3.8501558758027021E-3</v>
      </c>
      <c r="Q66" s="2">
        <f t="shared" si="11"/>
        <v>36359.882720000001</v>
      </c>
    </row>
    <row r="67" spans="1:17" ht="12.75" customHeight="1">
      <c r="A67" s="37" t="s">
        <v>48</v>
      </c>
      <c r="B67" s="38" t="s">
        <v>49</v>
      </c>
      <c r="C67" s="39">
        <v>51752.499199999998</v>
      </c>
      <c r="D67" s="40">
        <v>1.1999999999999999E-3</v>
      </c>
      <c r="E67">
        <f t="shared" si="6"/>
        <v>2568.9983646390183</v>
      </c>
      <c r="F67">
        <f t="shared" si="7"/>
        <v>2569</v>
      </c>
      <c r="G67">
        <f t="shared" si="8"/>
        <v>-1.3018000005104113E-2</v>
      </c>
      <c r="J67">
        <f t="shared" si="9"/>
        <v>-1.3018000005104113E-2</v>
      </c>
      <c r="O67">
        <f t="shared" ca="1" si="10"/>
        <v>2.8152508554627684E-3</v>
      </c>
      <c r="Q67" s="2">
        <f t="shared" si="11"/>
        <v>36733.999199999998</v>
      </c>
    </row>
    <row r="68" spans="1:17" ht="12.75" customHeight="1">
      <c r="A68" s="37" t="s">
        <v>48</v>
      </c>
      <c r="B68" s="38" t="s">
        <v>49</v>
      </c>
      <c r="C68" s="39">
        <v>51760.477599999998</v>
      </c>
      <c r="D68" s="40">
        <v>2.7000000000000001E-3</v>
      </c>
      <c r="E68">
        <f t="shared" si="6"/>
        <v>2570.0006356526783</v>
      </c>
      <c r="F68">
        <f t="shared" si="7"/>
        <v>2570</v>
      </c>
      <c r="G68">
        <f t="shared" si="8"/>
        <v>5.0599999958649278E-3</v>
      </c>
      <c r="J68">
        <f t="shared" si="9"/>
        <v>5.0599999958649278E-3</v>
      </c>
      <c r="O68">
        <f t="shared" ca="1" si="10"/>
        <v>2.7932315997108506E-3</v>
      </c>
      <c r="Q68" s="2">
        <f t="shared" si="11"/>
        <v>36741.977599999998</v>
      </c>
    </row>
    <row r="69" spans="1:17" ht="12.75" customHeight="1">
      <c r="A69" s="37" t="s">
        <v>48</v>
      </c>
      <c r="B69" s="38" t="s">
        <v>49</v>
      </c>
      <c r="C69" s="39">
        <v>51776.381800000003</v>
      </c>
      <c r="D69" s="40">
        <v>8.9999999999999998E-4</v>
      </c>
      <c r="E69">
        <f t="shared" si="6"/>
        <v>2571.9985699070971</v>
      </c>
      <c r="F69">
        <f t="shared" si="7"/>
        <v>2572</v>
      </c>
      <c r="G69">
        <f t="shared" si="8"/>
        <v>-1.1383999997633509E-2</v>
      </c>
      <c r="J69">
        <f t="shared" si="9"/>
        <v>-1.1383999997633509E-2</v>
      </c>
      <c r="O69">
        <f t="shared" ca="1" si="10"/>
        <v>2.749193088207029E-3</v>
      </c>
      <c r="Q69" s="2">
        <f t="shared" si="11"/>
        <v>36757.881800000003</v>
      </c>
    </row>
    <row r="70" spans="1:17" ht="12.75" customHeight="1">
      <c r="A70" s="37" t="s">
        <v>48</v>
      </c>
      <c r="B70" s="38" t="s">
        <v>49</v>
      </c>
      <c r="C70" s="39">
        <v>52349.538999999997</v>
      </c>
      <c r="D70" s="40">
        <v>1.1000000000000001E-3</v>
      </c>
      <c r="E70">
        <f t="shared" si="6"/>
        <v>2644.0003306398908</v>
      </c>
      <c r="F70">
        <f t="shared" si="7"/>
        <v>2644</v>
      </c>
      <c r="G70">
        <f t="shared" si="8"/>
        <v>2.6319999960833229E-3</v>
      </c>
      <c r="J70">
        <f t="shared" si="9"/>
        <v>2.6319999960833229E-3</v>
      </c>
      <c r="O70">
        <f t="shared" ca="1" si="10"/>
        <v>1.1638066740692551E-3</v>
      </c>
      <c r="Q70" s="2">
        <f t="shared" si="11"/>
        <v>37331.038999999997</v>
      </c>
    </row>
    <row r="71" spans="1:17" ht="12.75" customHeight="1">
      <c r="A71" s="37" t="s">
        <v>48</v>
      </c>
      <c r="B71" s="38" t="s">
        <v>46</v>
      </c>
      <c r="C71" s="39">
        <v>52767.456299999998</v>
      </c>
      <c r="D71" s="40">
        <v>6.9999999999999999E-4</v>
      </c>
      <c r="E71">
        <f t="shared" si="6"/>
        <v>2696.5003802609995</v>
      </c>
      <c r="F71">
        <f t="shared" si="7"/>
        <v>2696.5</v>
      </c>
      <c r="G71">
        <f t="shared" si="8"/>
        <v>3.0269999988377094E-3</v>
      </c>
      <c r="J71">
        <f t="shared" si="9"/>
        <v>3.0269999988377094E-3</v>
      </c>
      <c r="O71">
        <f t="shared" ca="1" si="10"/>
        <v>7.7957470938014306E-6</v>
      </c>
      <c r="Q71" s="2">
        <f t="shared" si="11"/>
        <v>37748.956299999998</v>
      </c>
    </row>
    <row r="72" spans="1:17" ht="12.75" customHeight="1">
      <c r="A72" s="37" t="s">
        <v>48</v>
      </c>
      <c r="B72" s="38" t="s">
        <v>49</v>
      </c>
      <c r="C72" s="39">
        <v>52771.433199999999</v>
      </c>
      <c r="D72" s="40">
        <v>6.9999999999999999E-4</v>
      </c>
      <c r="E72">
        <f t="shared" si="6"/>
        <v>2696.9999706042045</v>
      </c>
      <c r="F72">
        <f t="shared" si="7"/>
        <v>2697</v>
      </c>
      <c r="G72">
        <f t="shared" si="8"/>
        <v>-2.3399999918183312E-4</v>
      </c>
      <c r="J72">
        <f t="shared" si="9"/>
        <v>-2.3399999918183312E-4</v>
      </c>
      <c r="O72">
        <f t="shared" ca="1" si="10"/>
        <v>-3.2138807821574522E-6</v>
      </c>
      <c r="Q72" s="2">
        <f t="shared" si="11"/>
        <v>37752.933199999999</v>
      </c>
    </row>
    <row r="73" spans="1:17" ht="12.75" customHeight="1">
      <c r="A73" s="37" t="s">
        <v>48</v>
      </c>
      <c r="B73" s="38" t="s">
        <v>49</v>
      </c>
      <c r="C73" s="39">
        <v>53169.450799999999</v>
      </c>
      <c r="D73" s="40">
        <v>6.9999999999999999E-4</v>
      </c>
      <c r="E73">
        <f t="shared" si="6"/>
        <v>2747.0001590387928</v>
      </c>
      <c r="F73">
        <f t="shared" si="7"/>
        <v>2747</v>
      </c>
      <c r="G73">
        <f t="shared" si="8"/>
        <v>1.2659999993047677E-3</v>
      </c>
      <c r="J73">
        <f t="shared" si="9"/>
        <v>1.2659999993047677E-3</v>
      </c>
      <c r="O73">
        <f t="shared" ca="1" si="10"/>
        <v>-1.1041766683778306E-3</v>
      </c>
      <c r="Q73" s="2">
        <f t="shared" si="11"/>
        <v>38150.950799999999</v>
      </c>
    </row>
    <row r="74" spans="1:17" ht="12.75" customHeight="1">
      <c r="A74" s="54" t="s">
        <v>238</v>
      </c>
      <c r="B74" s="55" t="s">
        <v>49</v>
      </c>
      <c r="C74" s="54">
        <v>54634.147700000001</v>
      </c>
      <c r="D74" s="54" t="s">
        <v>72</v>
      </c>
      <c r="E74">
        <f t="shared" si="6"/>
        <v>2930.9998640758504</v>
      </c>
      <c r="F74">
        <f t="shared" si="7"/>
        <v>2931</v>
      </c>
      <c r="G74">
        <f t="shared" si="8"/>
        <v>-1.0820000024978071E-3</v>
      </c>
      <c r="I74">
        <f>+G74</f>
        <v>-1.0820000024978071E-3</v>
      </c>
      <c r="O74">
        <f t="shared" ca="1" si="10"/>
        <v>-5.1557197267299015E-3</v>
      </c>
      <c r="Q74" s="2">
        <f t="shared" si="11"/>
        <v>39615.647700000001</v>
      </c>
    </row>
    <row r="75" spans="1:17" ht="12.75" customHeight="1">
      <c r="A75" s="54" t="s">
        <v>243</v>
      </c>
      <c r="B75" s="55" t="s">
        <v>49</v>
      </c>
      <c r="C75" s="54">
        <v>54976.441500000001</v>
      </c>
      <c r="D75" s="54" t="s">
        <v>72</v>
      </c>
      <c r="E75">
        <f t="shared" si="6"/>
        <v>2973.9998582971898</v>
      </c>
      <c r="F75">
        <f t="shared" si="7"/>
        <v>2974</v>
      </c>
      <c r="G75">
        <f t="shared" si="8"/>
        <v>-1.1279999962425791E-3</v>
      </c>
      <c r="I75">
        <f>+G75</f>
        <v>-1.1279999962425791E-3</v>
      </c>
      <c r="O75">
        <f t="shared" ca="1" si="10"/>
        <v>-6.102547724062185E-3</v>
      </c>
      <c r="Q75" s="2">
        <f t="shared" si="11"/>
        <v>39957.941500000001</v>
      </c>
    </row>
    <row r="76" spans="1:17" ht="12.75" customHeight="1">
      <c r="A76" s="56" t="s">
        <v>62</v>
      </c>
      <c r="B76" s="57" t="s">
        <v>46</v>
      </c>
      <c r="C76" s="56">
        <v>56086.89</v>
      </c>
      <c r="D76" s="56">
        <v>4.0000000000000001E-3</v>
      </c>
      <c r="E76">
        <f t="shared" si="6"/>
        <v>3113.4977956921844</v>
      </c>
      <c r="F76">
        <f t="shared" si="7"/>
        <v>3113.5</v>
      </c>
      <c r="G76">
        <f t="shared" si="8"/>
        <v>-1.7546999995829538E-2</v>
      </c>
      <c r="K76">
        <f>+G76</f>
        <v>-1.7546999995829538E-2</v>
      </c>
      <c r="O76">
        <f t="shared" ca="1" si="10"/>
        <v>-9.1742339014541097E-3</v>
      </c>
      <c r="Q76" s="2">
        <f t="shared" si="11"/>
        <v>41068.39</v>
      </c>
    </row>
    <row r="77" spans="1:17" ht="12.75" customHeight="1">
      <c r="A77" s="58" t="s">
        <v>63</v>
      </c>
      <c r="B77" s="59" t="s">
        <v>49</v>
      </c>
      <c r="C77" s="58">
        <v>56783.420599999998</v>
      </c>
      <c r="D77" s="58">
        <v>1.2999999999999999E-3</v>
      </c>
      <c r="E77">
        <f t="shared" si="6"/>
        <v>3200.9981003281023</v>
      </c>
      <c r="F77">
        <f t="shared" si="7"/>
        <v>3201</v>
      </c>
      <c r="G77">
        <f t="shared" si="8"/>
        <v>-1.512199999706354E-2</v>
      </c>
      <c r="J77">
        <f>+G77</f>
        <v>-1.512199999706354E-2</v>
      </c>
      <c r="O77">
        <f t="shared" ca="1" si="10"/>
        <v>-1.1100918779746533E-2</v>
      </c>
      <c r="Q77" s="2">
        <f t="shared" si="11"/>
        <v>41764.920599999998</v>
      </c>
    </row>
    <row r="78" spans="1:17" ht="12.75" customHeight="1">
      <c r="A78" s="60" t="s">
        <v>0</v>
      </c>
      <c r="B78" s="61" t="s">
        <v>49</v>
      </c>
      <c r="C78" s="62">
        <v>57579.456400000003</v>
      </c>
      <c r="D78" s="62">
        <v>8.0000000000000004E-4</v>
      </c>
      <c r="E78">
        <f t="shared" si="6"/>
        <v>3300.9985525711149</v>
      </c>
      <c r="F78">
        <f t="shared" si="7"/>
        <v>3301</v>
      </c>
      <c r="G78">
        <f t="shared" si="8"/>
        <v>-1.152199999341974E-2</v>
      </c>
      <c r="K78">
        <f>+G78</f>
        <v>-1.152199999341974E-2</v>
      </c>
      <c r="O78">
        <f t="shared" ca="1" si="10"/>
        <v>-1.3302844354937879E-2</v>
      </c>
      <c r="Q78" s="2">
        <f t="shared" si="11"/>
        <v>42560.956400000003</v>
      </c>
    </row>
    <row r="79" spans="1:17" ht="12.75" customHeight="1">
      <c r="A79" s="31"/>
      <c r="B79" s="31"/>
      <c r="C79" s="33"/>
      <c r="D79" s="33"/>
    </row>
    <row r="80" spans="1:17" ht="12.75" customHeight="1">
      <c r="A80" s="31"/>
      <c r="B80" s="31"/>
      <c r="C80" s="33"/>
      <c r="D80" s="33"/>
    </row>
    <row r="81" spans="1:4" ht="12.75" customHeight="1">
      <c r="A81" s="31"/>
      <c r="B81" s="31"/>
      <c r="C81" s="33"/>
      <c r="D81" s="33"/>
    </row>
    <row r="82" spans="1:4" ht="12.75" customHeight="1">
      <c r="A82" s="31"/>
      <c r="B82" s="31"/>
      <c r="C82" s="33"/>
      <c r="D82" s="33"/>
    </row>
    <row r="83" spans="1:4" ht="12.75" customHeight="1">
      <c r="A83" s="31"/>
      <c r="B83" s="31"/>
      <c r="C83" s="33"/>
      <c r="D83" s="33"/>
    </row>
    <row r="84" spans="1:4" ht="12.75" customHeight="1">
      <c r="A84" s="31"/>
      <c r="B84" s="31"/>
      <c r="C84" s="33"/>
      <c r="D84" s="33"/>
    </row>
    <row r="85" spans="1:4" ht="12.75" customHeight="1">
      <c r="A85" s="31"/>
      <c r="B85" s="31"/>
      <c r="C85" s="33"/>
      <c r="D85" s="33"/>
    </row>
    <row r="86" spans="1:4" ht="12.75" customHeight="1">
      <c r="A86" s="31"/>
      <c r="B86" s="31"/>
      <c r="C86" s="33"/>
      <c r="D86" s="33"/>
    </row>
    <row r="87" spans="1:4" ht="12.75" customHeight="1">
      <c r="A87" s="31"/>
      <c r="B87" s="31"/>
      <c r="C87" s="33"/>
      <c r="D87" s="33"/>
    </row>
    <row r="88" spans="1:4" ht="12.75" customHeight="1">
      <c r="A88" s="31"/>
      <c r="B88" s="31"/>
      <c r="C88" s="33"/>
      <c r="D88" s="33"/>
    </row>
    <row r="89" spans="1:4" ht="12.75" customHeight="1">
      <c r="A89" s="31"/>
      <c r="B89" s="31"/>
      <c r="C89" s="33"/>
      <c r="D89" s="33"/>
    </row>
    <row r="90" spans="1:4" ht="12.75" customHeight="1">
      <c r="A90" s="31"/>
      <c r="B90" s="31"/>
      <c r="C90" s="33"/>
      <c r="D90" s="33"/>
    </row>
    <row r="91" spans="1:4" ht="12.75" customHeight="1">
      <c r="A91" s="31"/>
      <c r="B91" s="31"/>
      <c r="C91" s="33"/>
      <c r="D91" s="33"/>
    </row>
    <row r="92" spans="1:4" ht="12.75" customHeight="1">
      <c r="A92" s="31"/>
      <c r="B92" s="31"/>
      <c r="C92" s="33"/>
      <c r="D92" s="33"/>
    </row>
    <row r="93" spans="1:4" ht="12.75" customHeight="1">
      <c r="A93" s="31"/>
      <c r="B93" s="31"/>
      <c r="C93" s="33"/>
      <c r="D93" s="33"/>
    </row>
    <row r="94" spans="1:4" ht="12.75" customHeight="1">
      <c r="A94" s="31"/>
      <c r="B94" s="31"/>
      <c r="C94" s="33"/>
      <c r="D94" s="33"/>
    </row>
    <row r="95" spans="1:4" ht="12.75" customHeight="1">
      <c r="A95" s="31"/>
      <c r="B95" s="31"/>
      <c r="C95" s="33"/>
      <c r="D95" s="33"/>
    </row>
    <row r="96" spans="1:4" ht="12.75" customHeight="1">
      <c r="A96" s="31"/>
      <c r="B96" s="31"/>
      <c r="C96" s="33"/>
      <c r="D96" s="33"/>
    </row>
    <row r="97" spans="1:4" ht="12.75" customHeight="1">
      <c r="A97" s="31"/>
      <c r="B97" s="31"/>
      <c r="C97" s="33"/>
      <c r="D97" s="33"/>
    </row>
    <row r="98" spans="1:4" ht="12.75" customHeight="1">
      <c r="A98" s="31"/>
      <c r="B98" s="31"/>
      <c r="C98" s="33"/>
      <c r="D98" s="33"/>
    </row>
    <row r="99" spans="1:4" ht="12.75" customHeight="1">
      <c r="A99" s="31"/>
      <c r="B99" s="31"/>
      <c r="C99" s="33"/>
      <c r="D99" s="33"/>
    </row>
    <row r="100" spans="1:4" ht="12.75" customHeight="1">
      <c r="A100" s="31"/>
      <c r="B100" s="31"/>
      <c r="C100" s="33"/>
      <c r="D100" s="33"/>
    </row>
    <row r="101" spans="1:4" ht="12.75" customHeight="1">
      <c r="A101" s="31"/>
      <c r="B101" s="31"/>
      <c r="C101" s="33"/>
      <c r="D101" s="33"/>
    </row>
    <row r="102" spans="1:4" ht="12.75" customHeight="1">
      <c r="A102" s="31"/>
      <c r="B102" s="31"/>
      <c r="C102" s="33"/>
      <c r="D102" s="33"/>
    </row>
    <row r="103" spans="1:4" ht="12.75" customHeight="1">
      <c r="A103" s="31"/>
      <c r="B103" s="31"/>
      <c r="C103" s="33"/>
      <c r="D103" s="33"/>
    </row>
    <row r="104" spans="1:4" ht="12.75" customHeight="1">
      <c r="A104" s="31"/>
      <c r="B104" s="31"/>
      <c r="C104" s="33"/>
      <c r="D104" s="33"/>
    </row>
    <row r="105" spans="1:4" ht="12.75" customHeight="1">
      <c r="A105" s="31"/>
      <c r="B105" s="31"/>
      <c r="C105" s="33"/>
      <c r="D105" s="33"/>
    </row>
    <row r="106" spans="1:4" ht="12.75" customHeight="1">
      <c r="A106" s="31"/>
      <c r="B106" s="31"/>
      <c r="C106" s="33"/>
      <c r="D106" s="33"/>
    </row>
    <row r="107" spans="1:4" ht="12.75" customHeight="1">
      <c r="A107" s="31"/>
      <c r="B107" s="31"/>
      <c r="C107" s="33"/>
      <c r="D107" s="33"/>
    </row>
    <row r="108" spans="1:4" ht="12.75" customHeight="1">
      <c r="A108" s="31"/>
      <c r="B108" s="31"/>
      <c r="C108" s="33"/>
      <c r="D108" s="33"/>
    </row>
    <row r="109" spans="1:4" ht="12.75" customHeight="1">
      <c r="A109" s="31"/>
      <c r="B109" s="31"/>
      <c r="C109" s="33"/>
      <c r="D109" s="33"/>
    </row>
    <row r="110" spans="1:4" ht="12.75" customHeight="1">
      <c r="A110" s="31"/>
      <c r="B110" s="31"/>
      <c r="C110" s="33"/>
      <c r="D110" s="33"/>
    </row>
    <row r="111" spans="1:4" ht="12.75" customHeight="1">
      <c r="A111" s="31"/>
      <c r="B111" s="31"/>
      <c r="C111" s="33"/>
      <c r="D111" s="33"/>
    </row>
    <row r="112" spans="1:4" ht="12.75" customHeight="1">
      <c r="A112" s="31"/>
      <c r="B112" s="31"/>
      <c r="C112" s="33"/>
      <c r="D112" s="33"/>
    </row>
    <row r="113" spans="1:4" ht="12.75" customHeight="1">
      <c r="A113" s="31"/>
      <c r="B113" s="31"/>
      <c r="C113" s="33"/>
      <c r="D113" s="33"/>
    </row>
    <row r="114" spans="1:4" ht="12.75" customHeight="1">
      <c r="A114" s="31"/>
      <c r="B114" s="31"/>
      <c r="C114" s="33"/>
      <c r="D114" s="33"/>
    </row>
    <row r="115" spans="1:4" ht="12.75" customHeight="1">
      <c r="A115" s="31"/>
      <c r="B115" s="31"/>
      <c r="C115" s="33"/>
      <c r="D115" s="33"/>
    </row>
    <row r="116" spans="1:4" ht="12.75" customHeight="1">
      <c r="A116" s="31"/>
      <c r="B116" s="31"/>
      <c r="C116" s="33"/>
      <c r="D116" s="33"/>
    </row>
    <row r="117" spans="1:4" ht="12.75" customHeight="1">
      <c r="A117" s="31"/>
      <c r="B117" s="31"/>
      <c r="C117" s="33"/>
      <c r="D117" s="33"/>
    </row>
    <row r="118" spans="1:4" ht="12.75" customHeight="1">
      <c r="A118" s="31"/>
      <c r="B118" s="31"/>
      <c r="C118" s="33"/>
      <c r="D118" s="33"/>
    </row>
    <row r="119" spans="1:4" ht="12.75" customHeight="1">
      <c r="A119" s="31"/>
      <c r="B119" s="31"/>
      <c r="C119" s="33"/>
      <c r="D119" s="33"/>
    </row>
    <row r="120" spans="1:4" ht="12.75" customHeight="1">
      <c r="A120" s="31"/>
      <c r="B120" s="31"/>
      <c r="C120" s="33"/>
      <c r="D120" s="33"/>
    </row>
    <row r="121" spans="1:4" ht="12.75" customHeight="1">
      <c r="A121" s="31"/>
      <c r="B121" s="31"/>
      <c r="C121" s="33"/>
      <c r="D121" s="33"/>
    </row>
    <row r="122" spans="1:4" ht="12.75" customHeight="1">
      <c r="A122" s="31"/>
      <c r="B122" s="31"/>
      <c r="C122" s="33"/>
      <c r="D122" s="33"/>
    </row>
    <row r="123" spans="1:4" ht="12.75" customHeight="1">
      <c r="A123" s="31"/>
      <c r="B123" s="31"/>
      <c r="C123" s="33"/>
      <c r="D123" s="33"/>
    </row>
    <row r="124" spans="1:4" ht="12.75" customHeight="1">
      <c r="A124" s="31"/>
      <c r="B124" s="31"/>
      <c r="C124" s="33"/>
      <c r="D124" s="33"/>
    </row>
    <row r="125" spans="1:4" ht="12.75" customHeight="1">
      <c r="A125" s="31"/>
      <c r="B125" s="31"/>
      <c r="C125" s="33"/>
      <c r="D125" s="33"/>
    </row>
    <row r="126" spans="1:4" ht="12.75" customHeight="1">
      <c r="A126" s="31"/>
      <c r="B126" s="31"/>
      <c r="C126" s="33"/>
      <c r="D126" s="33"/>
    </row>
    <row r="127" spans="1:4" ht="12.75" customHeight="1">
      <c r="A127" s="31"/>
      <c r="B127" s="31"/>
      <c r="C127" s="33"/>
      <c r="D127" s="33"/>
    </row>
    <row r="128" spans="1:4" ht="12.75" customHeight="1">
      <c r="A128" s="31"/>
      <c r="B128" s="31"/>
      <c r="C128" s="33"/>
      <c r="D128" s="33"/>
    </row>
    <row r="129" spans="1:4" ht="12.75" customHeight="1">
      <c r="A129" s="31"/>
      <c r="B129" s="31"/>
      <c r="C129" s="33"/>
      <c r="D129" s="33"/>
    </row>
    <row r="130" spans="1:4" ht="12.75" customHeight="1">
      <c r="A130" s="31"/>
      <c r="B130" s="31"/>
      <c r="C130" s="33"/>
      <c r="D130" s="33"/>
    </row>
    <row r="131" spans="1:4" ht="12.75" customHeight="1">
      <c r="A131" s="31"/>
      <c r="B131" s="31"/>
      <c r="C131" s="33"/>
      <c r="D131" s="33"/>
    </row>
    <row r="132" spans="1:4" ht="12.75" customHeight="1">
      <c r="A132" s="31"/>
      <c r="B132" s="31"/>
      <c r="C132" s="33"/>
      <c r="D132" s="33"/>
    </row>
    <row r="133" spans="1:4" ht="12.75" customHeight="1">
      <c r="A133" s="31"/>
      <c r="B133" s="31"/>
      <c r="C133" s="33"/>
      <c r="D133" s="33"/>
    </row>
    <row r="134" spans="1:4" ht="12.75" customHeight="1">
      <c r="A134" s="31"/>
      <c r="B134" s="31"/>
      <c r="C134" s="33"/>
      <c r="D134" s="33"/>
    </row>
    <row r="135" spans="1:4" ht="12.75" customHeight="1">
      <c r="A135" s="31"/>
      <c r="B135" s="31"/>
      <c r="C135" s="33"/>
      <c r="D135" s="33"/>
    </row>
    <row r="136" spans="1:4" ht="12.75" customHeight="1">
      <c r="A136" s="31"/>
      <c r="B136" s="31"/>
      <c r="C136" s="33"/>
      <c r="D136" s="33"/>
    </row>
    <row r="137" spans="1:4" ht="12.75" customHeight="1">
      <c r="A137" s="31"/>
      <c r="B137" s="31"/>
      <c r="C137" s="33"/>
      <c r="D137" s="33"/>
    </row>
    <row r="138" spans="1:4" ht="12.75" customHeight="1">
      <c r="A138" s="31"/>
      <c r="B138" s="31"/>
      <c r="C138" s="33"/>
      <c r="D138" s="33"/>
    </row>
    <row r="139" spans="1:4" ht="12.75" customHeight="1">
      <c r="A139" s="31"/>
      <c r="B139" s="31"/>
      <c r="C139" s="33"/>
      <c r="D139" s="33"/>
    </row>
    <row r="140" spans="1:4" ht="12.75" customHeight="1">
      <c r="A140" s="31"/>
      <c r="B140" s="31"/>
      <c r="C140" s="33"/>
      <c r="D140" s="33"/>
    </row>
    <row r="141" spans="1:4" ht="12.75" customHeight="1">
      <c r="A141" s="31"/>
      <c r="B141" s="31"/>
      <c r="C141" s="33"/>
      <c r="D141" s="33"/>
    </row>
    <row r="142" spans="1:4" ht="12.75" customHeight="1">
      <c r="A142" s="31"/>
      <c r="B142" s="31"/>
      <c r="C142" s="33"/>
      <c r="D142" s="33"/>
    </row>
    <row r="143" spans="1:4" ht="12.75" customHeight="1">
      <c r="A143" s="31"/>
      <c r="B143" s="31"/>
      <c r="C143" s="33"/>
      <c r="D143" s="33"/>
    </row>
    <row r="144" spans="1:4" ht="12.75" customHeight="1">
      <c r="A144" s="31"/>
      <c r="B144" s="31"/>
      <c r="C144" s="33"/>
      <c r="D144" s="33"/>
    </row>
    <row r="145" spans="1:4" ht="12.75" customHeight="1">
      <c r="A145" s="31"/>
      <c r="B145" s="31"/>
      <c r="C145" s="33"/>
      <c r="D145" s="33"/>
    </row>
    <row r="146" spans="1:4" ht="12.75" customHeight="1">
      <c r="A146" s="31"/>
      <c r="B146" s="31"/>
      <c r="C146" s="33"/>
      <c r="D146" s="33"/>
    </row>
    <row r="147" spans="1:4" ht="12.75" customHeight="1">
      <c r="A147" s="31"/>
      <c r="B147" s="31"/>
      <c r="C147" s="33"/>
      <c r="D147" s="33"/>
    </row>
    <row r="148" spans="1:4" ht="12.75" customHeight="1">
      <c r="A148" s="31"/>
      <c r="B148" s="31"/>
      <c r="C148" s="33"/>
      <c r="D148" s="33"/>
    </row>
    <row r="149" spans="1:4" ht="12.75" customHeight="1">
      <c r="A149" s="31"/>
      <c r="B149" s="31"/>
      <c r="C149" s="33"/>
      <c r="D149" s="33"/>
    </row>
    <row r="150" spans="1:4" ht="12.75" customHeight="1">
      <c r="A150" s="31"/>
      <c r="B150" s="31"/>
      <c r="C150" s="33"/>
      <c r="D150" s="33"/>
    </row>
    <row r="151" spans="1:4" ht="12.75" customHeight="1">
      <c r="A151" s="31"/>
      <c r="B151" s="31"/>
      <c r="C151" s="33"/>
      <c r="D151" s="33"/>
    </row>
    <row r="152" spans="1:4" ht="12.75" customHeight="1">
      <c r="A152" s="31"/>
      <c r="B152" s="31"/>
      <c r="C152" s="33"/>
      <c r="D152" s="33"/>
    </row>
    <row r="153" spans="1:4" ht="12.75" customHeight="1">
      <c r="A153" s="31"/>
      <c r="B153" s="31"/>
      <c r="C153" s="33"/>
      <c r="D153" s="33"/>
    </row>
    <row r="154" spans="1:4" ht="12.75" customHeight="1">
      <c r="A154" s="31"/>
      <c r="B154" s="31"/>
      <c r="C154" s="33"/>
      <c r="D154" s="33"/>
    </row>
    <row r="155" spans="1:4" ht="12.75" customHeight="1">
      <c r="A155" s="31"/>
      <c r="B155" s="31"/>
      <c r="C155" s="33"/>
      <c r="D155" s="33"/>
    </row>
    <row r="156" spans="1:4" ht="12.75" customHeight="1">
      <c r="A156" s="31"/>
      <c r="B156" s="31"/>
      <c r="C156" s="33"/>
      <c r="D156" s="33"/>
    </row>
    <row r="157" spans="1:4" ht="12.75" customHeight="1">
      <c r="A157" s="31"/>
      <c r="B157" s="31"/>
      <c r="C157" s="33"/>
      <c r="D157" s="33"/>
    </row>
    <row r="158" spans="1:4" ht="12.75" customHeight="1">
      <c r="A158" s="31"/>
      <c r="B158" s="31"/>
      <c r="C158" s="33"/>
      <c r="D158" s="33"/>
    </row>
    <row r="159" spans="1:4" ht="12.75" customHeight="1">
      <c r="A159" s="31"/>
      <c r="B159" s="31"/>
      <c r="C159" s="33"/>
      <c r="D159" s="33"/>
    </row>
    <row r="160" spans="1:4" ht="12.75" customHeight="1">
      <c r="A160" s="31"/>
      <c r="B160" s="31"/>
      <c r="C160" s="33"/>
      <c r="D160" s="33"/>
    </row>
    <row r="161" spans="1:4" ht="12.75" customHeight="1">
      <c r="A161" s="31"/>
      <c r="B161" s="31"/>
      <c r="C161" s="33"/>
      <c r="D161" s="33"/>
    </row>
    <row r="162" spans="1:4" ht="12.75" customHeight="1">
      <c r="A162" s="31"/>
      <c r="B162" s="31"/>
      <c r="C162" s="33"/>
      <c r="D162" s="33"/>
    </row>
    <row r="163" spans="1:4" ht="12.75" customHeight="1">
      <c r="A163" s="31"/>
      <c r="B163" s="31"/>
      <c r="C163" s="33"/>
      <c r="D163" s="33"/>
    </row>
    <row r="164" spans="1:4" ht="12.75" customHeight="1">
      <c r="A164" s="31"/>
      <c r="B164" s="31"/>
      <c r="C164" s="33"/>
      <c r="D164" s="33"/>
    </row>
    <row r="165" spans="1:4" ht="12.75" customHeight="1">
      <c r="A165" s="31"/>
      <c r="B165" s="31"/>
      <c r="C165" s="33"/>
      <c r="D165" s="33"/>
    </row>
    <row r="166" spans="1:4" ht="12.75" customHeight="1">
      <c r="A166" s="31"/>
      <c r="B166" s="31"/>
      <c r="C166" s="33"/>
      <c r="D166" s="33"/>
    </row>
    <row r="167" spans="1:4" ht="12.75" customHeight="1">
      <c r="A167" s="31"/>
      <c r="B167" s="31"/>
      <c r="C167" s="33"/>
      <c r="D167" s="33"/>
    </row>
    <row r="168" spans="1:4" ht="12.75" customHeight="1">
      <c r="A168" s="31"/>
      <c r="B168" s="31"/>
      <c r="C168" s="33"/>
      <c r="D168" s="33"/>
    </row>
    <row r="169" spans="1:4" ht="12.75" customHeight="1">
      <c r="A169" s="31"/>
      <c r="B169" s="31"/>
      <c r="C169" s="33"/>
      <c r="D169" s="33"/>
    </row>
    <row r="170" spans="1:4" ht="12.75" customHeight="1">
      <c r="A170" s="31"/>
      <c r="B170" s="31"/>
      <c r="C170" s="33"/>
      <c r="D170" s="33"/>
    </row>
    <row r="171" spans="1:4" ht="12.75" customHeight="1">
      <c r="A171" s="31"/>
      <c r="B171" s="31"/>
      <c r="C171" s="33"/>
      <c r="D171" s="33"/>
    </row>
    <row r="172" spans="1:4" ht="12.75" customHeight="1">
      <c r="A172" s="31"/>
      <c r="B172" s="31"/>
      <c r="C172" s="33"/>
      <c r="D172" s="33"/>
    </row>
    <row r="173" spans="1:4" ht="12.75" customHeight="1">
      <c r="A173" s="31"/>
      <c r="B173" s="31"/>
      <c r="C173" s="33"/>
      <c r="D173" s="33"/>
    </row>
    <row r="174" spans="1:4" ht="12.75" customHeight="1">
      <c r="A174" s="31"/>
      <c r="B174" s="31"/>
      <c r="C174" s="33"/>
      <c r="D174" s="33"/>
    </row>
    <row r="175" spans="1:4" ht="12.75" customHeight="1">
      <c r="A175" s="31"/>
      <c r="B175" s="31"/>
      <c r="C175" s="33"/>
      <c r="D175" s="33"/>
    </row>
    <row r="176" spans="1:4" ht="12.75" customHeight="1">
      <c r="A176" s="31"/>
      <c r="B176" s="31"/>
      <c r="C176" s="33"/>
      <c r="D176" s="33"/>
    </row>
    <row r="177" spans="1:4" ht="12.75" customHeight="1">
      <c r="A177" s="31"/>
      <c r="B177" s="31"/>
      <c r="C177" s="33"/>
      <c r="D177" s="33"/>
    </row>
    <row r="178" spans="1:4" ht="12.75" customHeight="1">
      <c r="A178" s="31"/>
      <c r="B178" s="31"/>
      <c r="C178" s="33"/>
      <c r="D178" s="33"/>
    </row>
    <row r="179" spans="1:4" ht="12.75" customHeight="1">
      <c r="A179" s="31"/>
      <c r="B179" s="31"/>
      <c r="C179" s="33"/>
      <c r="D179" s="33"/>
    </row>
    <row r="180" spans="1:4" ht="12.75" customHeight="1">
      <c r="A180" s="31"/>
      <c r="B180" s="31"/>
      <c r="C180" s="33"/>
      <c r="D180" s="33"/>
    </row>
    <row r="181" spans="1:4" ht="12.75" customHeight="1">
      <c r="A181" s="31"/>
      <c r="B181" s="31"/>
      <c r="C181" s="33"/>
      <c r="D181" s="33"/>
    </row>
    <row r="182" spans="1:4" ht="12.75" customHeight="1">
      <c r="A182" s="31"/>
      <c r="B182" s="31"/>
      <c r="C182" s="33"/>
      <c r="D182" s="33"/>
    </row>
    <row r="183" spans="1:4" ht="12.75" customHeight="1">
      <c r="A183" s="31"/>
      <c r="B183" s="31"/>
      <c r="C183" s="33"/>
      <c r="D183" s="33"/>
    </row>
    <row r="184" spans="1:4" ht="12.75" customHeight="1">
      <c r="A184" s="31"/>
      <c r="B184" s="31"/>
      <c r="C184" s="33"/>
      <c r="D184" s="33"/>
    </row>
    <row r="185" spans="1:4" ht="12.75" customHeight="1">
      <c r="A185" s="31"/>
      <c r="B185" s="31"/>
      <c r="C185" s="33"/>
      <c r="D185" s="33"/>
    </row>
    <row r="186" spans="1:4" ht="12.75" customHeight="1">
      <c r="A186" s="31"/>
      <c r="B186" s="31"/>
      <c r="C186" s="33"/>
      <c r="D186" s="33"/>
    </row>
    <row r="187" spans="1:4" ht="12.75" customHeight="1">
      <c r="A187" s="31"/>
      <c r="B187" s="31"/>
      <c r="C187" s="33"/>
      <c r="D187" s="33"/>
    </row>
    <row r="188" spans="1:4" ht="12.75" customHeight="1">
      <c r="A188" s="31"/>
      <c r="B188" s="31"/>
      <c r="C188" s="33"/>
      <c r="D188" s="33"/>
    </row>
    <row r="189" spans="1:4" ht="12.75" customHeight="1">
      <c r="A189" s="31"/>
      <c r="B189" s="31"/>
      <c r="C189" s="33"/>
      <c r="D189" s="33"/>
    </row>
    <row r="190" spans="1:4" ht="12.75" customHeight="1">
      <c r="A190" s="31"/>
      <c r="B190" s="31"/>
      <c r="C190" s="33"/>
      <c r="D190" s="33"/>
    </row>
    <row r="191" spans="1:4" ht="12.75" customHeight="1">
      <c r="A191" s="31"/>
      <c r="B191" s="31"/>
      <c r="C191" s="33"/>
      <c r="D191" s="33"/>
    </row>
    <row r="192" spans="1:4" ht="12.75" customHeight="1">
      <c r="A192" s="31"/>
      <c r="B192" s="31"/>
      <c r="C192" s="33"/>
      <c r="D192" s="33"/>
    </row>
    <row r="193" spans="1:4" ht="12.75" customHeight="1">
      <c r="A193" s="31"/>
      <c r="B193" s="31"/>
      <c r="C193" s="33"/>
      <c r="D193" s="33"/>
    </row>
    <row r="194" spans="1:4" ht="12.75" customHeight="1">
      <c r="A194" s="31"/>
      <c r="B194" s="31"/>
      <c r="C194" s="33"/>
      <c r="D194" s="33"/>
    </row>
    <row r="195" spans="1:4" ht="12.75" customHeight="1">
      <c r="A195" s="31"/>
      <c r="B195" s="31"/>
      <c r="C195" s="33"/>
      <c r="D195" s="33"/>
    </row>
    <row r="196" spans="1:4" ht="12.75" customHeight="1">
      <c r="A196" s="31"/>
      <c r="B196" s="31"/>
      <c r="C196" s="33"/>
      <c r="D196" s="33"/>
    </row>
    <row r="197" spans="1:4" ht="12.75" customHeight="1">
      <c r="A197" s="31"/>
      <c r="B197" s="31"/>
      <c r="C197" s="33"/>
      <c r="D197" s="33"/>
    </row>
    <row r="198" spans="1:4" ht="12.75" customHeight="1">
      <c r="A198" s="31"/>
      <c r="B198" s="31"/>
      <c r="C198" s="33"/>
      <c r="D198" s="33"/>
    </row>
    <row r="199" spans="1:4" ht="12.75" customHeight="1">
      <c r="A199" s="31"/>
      <c r="B199" s="31"/>
      <c r="C199" s="33"/>
      <c r="D199" s="33"/>
    </row>
    <row r="200" spans="1:4" ht="12.75" customHeight="1">
      <c r="A200" s="31"/>
      <c r="B200" s="31"/>
      <c r="C200" s="33"/>
      <c r="D200" s="33"/>
    </row>
    <row r="201" spans="1:4" ht="12.75" customHeight="1">
      <c r="A201" s="31"/>
      <c r="B201" s="31"/>
      <c r="C201" s="33"/>
      <c r="D201" s="33"/>
    </row>
    <row r="202" spans="1:4" ht="12.75" customHeight="1">
      <c r="A202" s="31"/>
      <c r="B202" s="31"/>
      <c r="C202" s="33"/>
      <c r="D202" s="33"/>
    </row>
    <row r="203" spans="1:4" ht="12.75" customHeight="1">
      <c r="A203" s="31"/>
      <c r="B203" s="31"/>
      <c r="C203" s="33"/>
      <c r="D203" s="33"/>
    </row>
    <row r="204" spans="1:4" ht="12.75" customHeight="1">
      <c r="A204" s="31"/>
      <c r="B204" s="31"/>
      <c r="C204" s="33"/>
      <c r="D204" s="33"/>
    </row>
    <row r="205" spans="1:4" ht="12.75" customHeight="1">
      <c r="A205" s="31"/>
      <c r="B205" s="31"/>
      <c r="C205" s="33"/>
      <c r="D205" s="33"/>
    </row>
    <row r="206" spans="1:4" ht="12.75" customHeight="1">
      <c r="A206" s="31"/>
      <c r="B206" s="31"/>
      <c r="C206" s="33"/>
      <c r="D206" s="33"/>
    </row>
    <row r="207" spans="1:4" ht="12.75" customHeight="1">
      <c r="A207" s="31"/>
      <c r="B207" s="31"/>
      <c r="C207" s="33"/>
      <c r="D207" s="33"/>
    </row>
    <row r="208" spans="1:4" ht="12.75" customHeight="1">
      <c r="A208" s="31"/>
      <c r="B208" s="31"/>
      <c r="C208" s="33"/>
      <c r="D208" s="33"/>
    </row>
    <row r="209" spans="1:4" ht="12.75" customHeight="1">
      <c r="A209" s="31"/>
      <c r="B209" s="31"/>
      <c r="C209" s="33"/>
      <c r="D209" s="33"/>
    </row>
    <row r="210" spans="1:4" ht="12.75" customHeight="1">
      <c r="A210" s="31"/>
      <c r="B210" s="31"/>
      <c r="C210" s="33"/>
      <c r="D210" s="33"/>
    </row>
    <row r="211" spans="1:4" ht="12.75" customHeight="1">
      <c r="A211" s="31"/>
      <c r="B211" s="31"/>
      <c r="C211" s="33"/>
      <c r="D211" s="33"/>
    </row>
    <row r="212" spans="1:4" ht="12.75" customHeight="1">
      <c r="A212" s="31"/>
      <c r="B212" s="31"/>
      <c r="C212" s="33"/>
      <c r="D212" s="33"/>
    </row>
    <row r="213" spans="1:4" ht="12.75" customHeight="1">
      <c r="A213" s="31"/>
      <c r="B213" s="31"/>
      <c r="C213" s="33"/>
      <c r="D213" s="33"/>
    </row>
    <row r="214" spans="1:4" ht="12.75" customHeight="1">
      <c r="A214" s="31"/>
      <c r="B214" s="31"/>
      <c r="C214" s="33"/>
      <c r="D214" s="33"/>
    </row>
    <row r="215" spans="1:4" ht="12.75" customHeight="1">
      <c r="A215" s="31"/>
      <c r="B215" s="31"/>
      <c r="C215" s="33"/>
      <c r="D215" s="33"/>
    </row>
    <row r="216" spans="1:4" ht="12.75" customHeight="1">
      <c r="A216" s="31"/>
      <c r="B216" s="31"/>
      <c r="C216" s="33"/>
      <c r="D216" s="33"/>
    </row>
    <row r="217" spans="1:4" ht="12.75" customHeight="1">
      <c r="A217" s="31"/>
      <c r="B217" s="31"/>
      <c r="C217" s="33"/>
      <c r="D217" s="33"/>
    </row>
    <row r="218" spans="1:4" ht="12.75" customHeight="1">
      <c r="A218" s="31"/>
      <c r="B218" s="31"/>
      <c r="C218" s="33"/>
      <c r="D218" s="33"/>
    </row>
    <row r="219" spans="1:4" ht="12.75" customHeight="1">
      <c r="A219" s="31"/>
      <c r="B219" s="31"/>
      <c r="C219" s="33"/>
      <c r="D219" s="33"/>
    </row>
    <row r="220" spans="1:4" ht="12.75" customHeight="1">
      <c r="A220" s="31"/>
      <c r="B220" s="31"/>
      <c r="C220" s="33"/>
      <c r="D220" s="33"/>
    </row>
    <row r="221" spans="1:4" ht="12.75" customHeight="1">
      <c r="A221" s="31"/>
      <c r="B221" s="31"/>
      <c r="C221" s="33"/>
      <c r="D221" s="33"/>
    </row>
    <row r="222" spans="1:4" ht="12.75" customHeight="1">
      <c r="A222" s="31"/>
      <c r="B222" s="31"/>
      <c r="C222" s="33"/>
      <c r="D222" s="33"/>
    </row>
    <row r="223" spans="1:4" ht="12.75" customHeight="1">
      <c r="A223" s="31"/>
      <c r="B223" s="31"/>
      <c r="C223" s="33"/>
      <c r="D223" s="33"/>
    </row>
    <row r="224" spans="1:4" ht="12.75" customHeight="1">
      <c r="A224" s="31"/>
      <c r="B224" s="31"/>
      <c r="C224" s="33"/>
      <c r="D224" s="33"/>
    </row>
    <row r="225" spans="1:4" ht="12.75" customHeight="1">
      <c r="A225" s="31"/>
      <c r="B225" s="31"/>
      <c r="C225" s="33"/>
      <c r="D225" s="33"/>
    </row>
    <row r="226" spans="1:4" ht="12.75" customHeight="1">
      <c r="A226" s="31"/>
      <c r="B226" s="31"/>
      <c r="C226" s="33"/>
      <c r="D226" s="33"/>
    </row>
    <row r="227" spans="1:4" ht="12.75" customHeight="1">
      <c r="A227" s="31"/>
      <c r="B227" s="31"/>
      <c r="C227" s="33"/>
      <c r="D227" s="33"/>
    </row>
    <row r="228" spans="1:4" ht="12.75" customHeight="1">
      <c r="A228" s="31"/>
      <c r="B228" s="31"/>
      <c r="C228" s="33"/>
      <c r="D228" s="33"/>
    </row>
    <row r="229" spans="1:4" ht="12.75" customHeight="1">
      <c r="A229" s="31"/>
      <c r="B229" s="31"/>
      <c r="C229" s="33"/>
      <c r="D229" s="33"/>
    </row>
    <row r="230" spans="1:4" ht="12.75" customHeight="1">
      <c r="A230" s="31"/>
      <c r="B230" s="31"/>
      <c r="C230" s="33"/>
      <c r="D230" s="33"/>
    </row>
    <row r="231" spans="1:4" ht="12.75" customHeight="1">
      <c r="A231" s="31"/>
      <c r="B231" s="31"/>
      <c r="C231" s="33"/>
      <c r="D231" s="33"/>
    </row>
    <row r="232" spans="1:4" ht="12.75" customHeight="1">
      <c r="A232" s="31"/>
      <c r="B232" s="31"/>
      <c r="C232" s="33"/>
      <c r="D232" s="33"/>
    </row>
    <row r="233" spans="1:4" ht="12.75" customHeight="1">
      <c r="A233" s="31"/>
      <c r="B233" s="31"/>
      <c r="C233" s="33"/>
      <c r="D233" s="33"/>
    </row>
    <row r="234" spans="1:4" ht="12.75" customHeight="1">
      <c r="A234" s="31"/>
      <c r="B234" s="31"/>
      <c r="C234" s="33"/>
      <c r="D234" s="33"/>
    </row>
    <row r="235" spans="1:4" ht="12.75" customHeight="1">
      <c r="A235" s="31"/>
      <c r="B235" s="31"/>
      <c r="C235" s="33"/>
      <c r="D235" s="33"/>
    </row>
    <row r="236" spans="1:4" ht="12.75" customHeight="1">
      <c r="A236" s="31"/>
      <c r="B236" s="31"/>
      <c r="C236" s="33"/>
      <c r="D236" s="33"/>
    </row>
    <row r="237" spans="1:4" ht="12.75" customHeight="1">
      <c r="A237" s="31"/>
      <c r="B237" s="31"/>
      <c r="C237" s="33"/>
      <c r="D237" s="33"/>
    </row>
    <row r="238" spans="1:4" ht="12.75" customHeight="1">
      <c r="A238" s="31"/>
      <c r="B238" s="31"/>
      <c r="C238" s="33"/>
      <c r="D238" s="33"/>
    </row>
    <row r="239" spans="1:4" ht="12.75" customHeight="1">
      <c r="A239" s="31"/>
      <c r="B239" s="31"/>
      <c r="C239" s="33"/>
      <c r="D239" s="33"/>
    </row>
    <row r="240" spans="1:4" ht="12.75" customHeight="1">
      <c r="A240" s="31"/>
      <c r="B240" s="31"/>
      <c r="C240" s="33"/>
      <c r="D240" s="33"/>
    </row>
    <row r="241" spans="1:4" ht="12.75" customHeight="1">
      <c r="A241" s="31"/>
      <c r="B241" s="31"/>
      <c r="C241" s="33"/>
      <c r="D241" s="33"/>
    </row>
    <row r="242" spans="1:4" ht="12.75" customHeight="1">
      <c r="A242" s="31"/>
      <c r="B242" s="31"/>
      <c r="C242" s="33"/>
      <c r="D242" s="33"/>
    </row>
    <row r="243" spans="1:4" ht="12.75" customHeight="1">
      <c r="A243" s="31"/>
      <c r="B243" s="31"/>
      <c r="C243" s="33"/>
      <c r="D243" s="33"/>
    </row>
    <row r="244" spans="1:4" ht="12.75" customHeight="1">
      <c r="A244" s="31"/>
      <c r="B244" s="31"/>
      <c r="C244" s="33"/>
      <c r="D244" s="33"/>
    </row>
    <row r="245" spans="1:4" ht="12.75" customHeight="1">
      <c r="A245" s="31"/>
      <c r="B245" s="31"/>
      <c r="C245" s="33"/>
      <c r="D245" s="33"/>
    </row>
    <row r="246" spans="1:4" ht="12.75" customHeight="1">
      <c r="A246" s="31"/>
      <c r="B246" s="31"/>
      <c r="C246" s="33"/>
      <c r="D246" s="33"/>
    </row>
    <row r="247" spans="1:4" ht="12.75" customHeight="1">
      <c r="A247" s="31"/>
      <c r="B247" s="31"/>
      <c r="C247" s="33"/>
      <c r="D247" s="33"/>
    </row>
    <row r="248" spans="1:4" ht="12.75" customHeight="1">
      <c r="A248" s="31"/>
      <c r="B248" s="31"/>
      <c r="C248" s="33"/>
      <c r="D248" s="33"/>
    </row>
    <row r="249" spans="1:4" ht="12.75" customHeight="1">
      <c r="A249" s="31"/>
      <c r="B249" s="31"/>
      <c r="C249" s="33"/>
      <c r="D249" s="33"/>
    </row>
    <row r="250" spans="1:4" ht="12.75" customHeight="1">
      <c r="A250" s="31"/>
      <c r="B250" s="31"/>
      <c r="C250" s="33"/>
      <c r="D250" s="33"/>
    </row>
    <row r="251" spans="1:4" ht="12.75" customHeight="1">
      <c r="A251" s="31"/>
      <c r="B251" s="31"/>
      <c r="C251" s="33"/>
      <c r="D251" s="33"/>
    </row>
    <row r="252" spans="1:4" ht="12.75" customHeight="1">
      <c r="A252" s="31"/>
      <c r="B252" s="31"/>
      <c r="C252" s="33"/>
      <c r="D252" s="33"/>
    </row>
    <row r="253" spans="1:4" ht="12.75" customHeight="1">
      <c r="A253" s="31"/>
      <c r="B253" s="31"/>
      <c r="C253" s="33"/>
      <c r="D253" s="33"/>
    </row>
    <row r="254" spans="1:4" ht="12.75" customHeight="1">
      <c r="A254" s="31"/>
      <c r="B254" s="31"/>
      <c r="C254" s="33"/>
      <c r="D254" s="33"/>
    </row>
    <row r="255" spans="1:4" ht="12.75" customHeight="1">
      <c r="A255" s="31"/>
      <c r="B255" s="31"/>
      <c r="C255" s="33"/>
      <c r="D255" s="33"/>
    </row>
    <row r="256" spans="1:4" ht="12.75" customHeight="1">
      <c r="A256" s="31"/>
      <c r="B256" s="31"/>
      <c r="C256" s="33"/>
      <c r="D256" s="33"/>
    </row>
    <row r="257" spans="1:4" ht="12.75" customHeight="1">
      <c r="A257" s="31"/>
      <c r="B257" s="31"/>
      <c r="C257" s="33"/>
      <c r="D257" s="33"/>
    </row>
    <row r="258" spans="1:4" ht="12.75" customHeight="1">
      <c r="A258" s="31"/>
      <c r="B258" s="31"/>
      <c r="C258" s="33"/>
      <c r="D258" s="33"/>
    </row>
    <row r="259" spans="1:4" ht="12.75" customHeight="1">
      <c r="A259" s="31"/>
      <c r="B259" s="31"/>
      <c r="C259" s="33"/>
      <c r="D259" s="33"/>
    </row>
    <row r="260" spans="1:4" ht="12.75" customHeight="1">
      <c r="A260" s="31"/>
      <c r="B260" s="31"/>
      <c r="C260" s="33"/>
      <c r="D260" s="33"/>
    </row>
    <row r="261" spans="1:4" ht="12.75" customHeight="1">
      <c r="A261" s="31"/>
      <c r="B261" s="31"/>
      <c r="C261" s="33"/>
      <c r="D261" s="33"/>
    </row>
    <row r="262" spans="1:4" ht="12.75" customHeight="1">
      <c r="A262" s="31"/>
      <c r="B262" s="31"/>
      <c r="C262" s="33"/>
      <c r="D262" s="33"/>
    </row>
    <row r="263" spans="1:4" ht="12.75" customHeight="1">
      <c r="A263" s="31"/>
      <c r="B263" s="31"/>
      <c r="C263" s="33"/>
      <c r="D263" s="33"/>
    </row>
    <row r="264" spans="1:4" ht="12.75" customHeight="1">
      <c r="A264" s="31"/>
      <c r="B264" s="31"/>
      <c r="C264" s="33"/>
      <c r="D264" s="33"/>
    </row>
    <row r="265" spans="1:4" ht="12.75" customHeight="1">
      <c r="A265" s="31"/>
      <c r="B265" s="31"/>
      <c r="C265" s="33"/>
      <c r="D265" s="33"/>
    </row>
    <row r="266" spans="1:4" ht="12.75" customHeight="1">
      <c r="A266" s="31"/>
      <c r="B266" s="31"/>
      <c r="C266" s="33"/>
      <c r="D266" s="33"/>
    </row>
    <row r="267" spans="1:4" ht="12.75" customHeight="1">
      <c r="A267" s="31"/>
      <c r="B267" s="31"/>
      <c r="C267" s="33"/>
      <c r="D267" s="33"/>
    </row>
    <row r="268" spans="1:4" ht="12.75" customHeight="1">
      <c r="A268" s="31"/>
      <c r="B268" s="31"/>
      <c r="C268" s="33"/>
      <c r="D268" s="33"/>
    </row>
    <row r="269" spans="1:4" ht="12.75" customHeight="1">
      <c r="A269" s="31"/>
      <c r="B269" s="31"/>
      <c r="C269" s="33"/>
      <c r="D269" s="33"/>
    </row>
    <row r="270" spans="1:4" ht="12.75" customHeight="1">
      <c r="A270" s="31"/>
      <c r="B270" s="31"/>
      <c r="C270" s="33"/>
      <c r="D270" s="33"/>
    </row>
    <row r="271" spans="1:4" ht="12.75" customHeight="1">
      <c r="A271" s="31"/>
      <c r="B271" s="31"/>
      <c r="C271" s="33"/>
      <c r="D271" s="33"/>
    </row>
    <row r="272" spans="1:4" ht="12.75" customHeight="1">
      <c r="A272" s="31"/>
      <c r="B272" s="31"/>
      <c r="C272" s="33"/>
      <c r="D272" s="33"/>
    </row>
    <row r="273" spans="1:4" ht="12.75" customHeight="1">
      <c r="A273" s="31"/>
      <c r="B273" s="31"/>
      <c r="C273" s="33"/>
      <c r="D273" s="33"/>
    </row>
    <row r="274" spans="1:4" ht="12.75" customHeight="1">
      <c r="A274" s="31"/>
      <c r="B274" s="31"/>
      <c r="C274" s="33"/>
      <c r="D274" s="33"/>
    </row>
    <row r="275" spans="1:4" ht="12.75" customHeight="1">
      <c r="A275" s="31"/>
      <c r="B275" s="31"/>
      <c r="C275" s="33"/>
      <c r="D275" s="33"/>
    </row>
    <row r="276" spans="1:4" ht="12.75" customHeight="1">
      <c r="A276" s="31"/>
      <c r="B276" s="31"/>
      <c r="C276" s="33"/>
      <c r="D276" s="33"/>
    </row>
    <row r="277" spans="1:4" ht="12.75" customHeight="1">
      <c r="A277" s="31"/>
      <c r="B277" s="31"/>
      <c r="C277" s="33"/>
      <c r="D277" s="33"/>
    </row>
    <row r="278" spans="1:4" ht="12.75" customHeight="1">
      <c r="A278" s="31"/>
      <c r="B278" s="31"/>
      <c r="C278" s="33"/>
      <c r="D278" s="33"/>
    </row>
    <row r="279" spans="1:4" ht="12.75" customHeight="1">
      <c r="A279" s="31"/>
      <c r="B279" s="31"/>
      <c r="C279" s="33"/>
      <c r="D279" s="33"/>
    </row>
    <row r="280" spans="1:4" ht="12.75" customHeight="1">
      <c r="A280" s="31"/>
      <c r="B280" s="31"/>
      <c r="C280" s="33"/>
      <c r="D280" s="33"/>
    </row>
    <row r="281" spans="1:4" ht="12.75" customHeight="1">
      <c r="A281" s="31"/>
      <c r="B281" s="31"/>
      <c r="C281" s="33"/>
      <c r="D281" s="33"/>
    </row>
    <row r="282" spans="1:4" ht="12.75" customHeight="1">
      <c r="A282" s="31"/>
      <c r="B282" s="31"/>
      <c r="C282" s="33"/>
      <c r="D282" s="33"/>
    </row>
    <row r="283" spans="1:4" ht="12.75" customHeight="1">
      <c r="A283" s="31"/>
      <c r="B283" s="31"/>
      <c r="C283" s="33"/>
      <c r="D283" s="33"/>
    </row>
    <row r="284" spans="1:4" ht="12.75" customHeight="1">
      <c r="A284" s="31"/>
      <c r="B284" s="31"/>
      <c r="C284" s="33"/>
      <c r="D284" s="33"/>
    </row>
    <row r="285" spans="1:4" ht="12.75" customHeight="1">
      <c r="A285" s="31"/>
      <c r="B285" s="31"/>
      <c r="C285" s="33"/>
      <c r="D285" s="33"/>
    </row>
    <row r="286" spans="1:4" ht="12.75" customHeight="1">
      <c r="A286" s="31"/>
      <c r="B286" s="31"/>
      <c r="C286" s="33"/>
      <c r="D286" s="33"/>
    </row>
    <row r="287" spans="1:4" ht="12.75" customHeight="1">
      <c r="A287" s="31"/>
      <c r="B287" s="31"/>
      <c r="C287" s="33"/>
      <c r="D287" s="33"/>
    </row>
    <row r="288" spans="1:4" ht="12.75" customHeight="1">
      <c r="A288" s="31"/>
      <c r="B288" s="31"/>
      <c r="C288" s="33"/>
      <c r="D288" s="33"/>
    </row>
    <row r="289" spans="1:4" ht="12.75" customHeight="1">
      <c r="A289" s="31"/>
      <c r="B289" s="31"/>
      <c r="C289" s="33"/>
      <c r="D289" s="33"/>
    </row>
    <row r="290" spans="1:4" ht="12.75" customHeight="1">
      <c r="A290" s="31"/>
      <c r="B290" s="31"/>
      <c r="C290" s="33"/>
      <c r="D290" s="33"/>
    </row>
    <row r="291" spans="1:4" ht="12.75" customHeight="1">
      <c r="A291" s="31"/>
      <c r="B291" s="31"/>
      <c r="C291" s="33"/>
      <c r="D291" s="33"/>
    </row>
    <row r="292" spans="1:4" ht="12.75" customHeight="1">
      <c r="A292" s="31"/>
      <c r="B292" s="31"/>
      <c r="C292" s="33"/>
      <c r="D292" s="33"/>
    </row>
    <row r="293" spans="1:4" ht="12.75" customHeight="1">
      <c r="A293" s="31"/>
      <c r="B293" s="31"/>
      <c r="C293" s="33"/>
      <c r="D293" s="33"/>
    </row>
    <row r="294" spans="1:4" ht="12.75" customHeight="1">
      <c r="A294" s="31"/>
      <c r="B294" s="31"/>
      <c r="C294" s="33"/>
      <c r="D294" s="33"/>
    </row>
    <row r="295" spans="1:4" ht="12.75" customHeight="1">
      <c r="A295" s="31"/>
      <c r="B295" s="31"/>
      <c r="C295" s="33"/>
      <c r="D295" s="33"/>
    </row>
    <row r="296" spans="1:4" ht="12.75" customHeight="1">
      <c r="A296" s="31"/>
      <c r="B296" s="31"/>
      <c r="C296" s="33"/>
      <c r="D296" s="33"/>
    </row>
    <row r="297" spans="1:4" ht="12.75" customHeight="1">
      <c r="A297" s="31"/>
      <c r="B297" s="31"/>
      <c r="C297" s="33"/>
      <c r="D297" s="33"/>
    </row>
    <row r="298" spans="1:4" ht="12.75" customHeight="1">
      <c r="A298" s="31"/>
      <c r="B298" s="31"/>
      <c r="C298" s="33"/>
      <c r="D298" s="33"/>
    </row>
    <row r="299" spans="1:4" ht="12.75" customHeight="1">
      <c r="A299" s="31"/>
      <c r="B299" s="31"/>
      <c r="C299" s="33"/>
      <c r="D299" s="33"/>
    </row>
    <row r="300" spans="1:4">
      <c r="A300" s="31"/>
      <c r="B300" s="31"/>
      <c r="C300" s="33"/>
      <c r="D300" s="33"/>
    </row>
    <row r="301" spans="1:4">
      <c r="A301" s="31"/>
      <c r="B301" s="31"/>
      <c r="C301" s="33"/>
      <c r="D301" s="33"/>
    </row>
    <row r="302" spans="1:4">
      <c r="A302" s="31"/>
      <c r="B302" s="31"/>
      <c r="C302" s="33"/>
      <c r="D302" s="33"/>
    </row>
    <row r="303" spans="1:4">
      <c r="A303" s="31"/>
      <c r="B303" s="31"/>
      <c r="C303" s="33"/>
      <c r="D303" s="33"/>
    </row>
    <row r="304" spans="1:4">
      <c r="A304" s="31"/>
      <c r="B304" s="31"/>
      <c r="C304" s="33"/>
      <c r="D304" s="33"/>
    </row>
    <row r="305" spans="1:4">
      <c r="A305" s="31"/>
      <c r="B305" s="31"/>
      <c r="C305" s="33"/>
      <c r="D305" s="33"/>
    </row>
    <row r="306" spans="1:4">
      <c r="A306" s="31"/>
      <c r="B306" s="31"/>
      <c r="C306" s="33"/>
      <c r="D306" s="33"/>
    </row>
    <row r="307" spans="1:4">
      <c r="A307" s="31"/>
      <c r="B307" s="31"/>
      <c r="C307" s="33"/>
      <c r="D307" s="33"/>
    </row>
    <row r="308" spans="1:4">
      <c r="A308" s="31"/>
      <c r="B308" s="31"/>
      <c r="C308" s="33"/>
      <c r="D308" s="33"/>
    </row>
    <row r="309" spans="1:4">
      <c r="A309" s="31"/>
      <c r="B309" s="31"/>
      <c r="C309" s="33"/>
      <c r="D309" s="33"/>
    </row>
    <row r="310" spans="1:4">
      <c r="A310" s="31"/>
      <c r="B310" s="31"/>
      <c r="C310" s="33"/>
      <c r="D310" s="33"/>
    </row>
    <row r="311" spans="1:4">
      <c r="A311" s="31"/>
      <c r="B311" s="31"/>
      <c r="C311" s="33"/>
      <c r="D311" s="33"/>
    </row>
    <row r="312" spans="1:4">
      <c r="A312" s="31"/>
      <c r="B312" s="31"/>
      <c r="C312" s="33"/>
      <c r="D312" s="33"/>
    </row>
    <row r="313" spans="1:4">
      <c r="A313" s="31"/>
      <c r="B313" s="31"/>
      <c r="C313" s="33"/>
      <c r="D313" s="33"/>
    </row>
    <row r="314" spans="1:4">
      <c r="A314" s="31"/>
      <c r="B314" s="31"/>
      <c r="C314" s="33"/>
      <c r="D314" s="33"/>
    </row>
    <row r="315" spans="1:4">
      <c r="A315" s="31"/>
      <c r="B315" s="31"/>
      <c r="C315" s="33"/>
      <c r="D315" s="33"/>
    </row>
    <row r="316" spans="1:4">
      <c r="A316" s="31"/>
      <c r="B316" s="31"/>
      <c r="C316" s="33"/>
      <c r="D316" s="33"/>
    </row>
    <row r="317" spans="1:4">
      <c r="A317" s="31"/>
      <c r="B317" s="31"/>
      <c r="C317" s="33"/>
      <c r="D317" s="33"/>
    </row>
    <row r="318" spans="1:4">
      <c r="A318" s="31"/>
      <c r="B318" s="31"/>
      <c r="C318" s="33"/>
      <c r="D318" s="33"/>
    </row>
    <row r="319" spans="1:4">
      <c r="A319" s="31"/>
      <c r="B319" s="31"/>
      <c r="C319" s="33"/>
      <c r="D319" s="33"/>
    </row>
    <row r="320" spans="1:4">
      <c r="A320" s="31"/>
      <c r="B320" s="31"/>
      <c r="C320" s="33"/>
      <c r="D320" s="33"/>
    </row>
    <row r="321" spans="1:4">
      <c r="A321" s="31"/>
      <c r="B321" s="31"/>
      <c r="C321" s="33"/>
      <c r="D321" s="33"/>
    </row>
    <row r="322" spans="1:4">
      <c r="A322" s="31"/>
      <c r="B322" s="31"/>
      <c r="C322" s="33"/>
      <c r="D322" s="33"/>
    </row>
    <row r="323" spans="1:4">
      <c r="A323" s="31"/>
      <c r="B323" s="31"/>
      <c r="C323" s="33"/>
      <c r="D323" s="33"/>
    </row>
    <row r="324" spans="1:4">
      <c r="A324" s="31"/>
      <c r="B324" s="31"/>
      <c r="C324" s="33"/>
      <c r="D324" s="33"/>
    </row>
    <row r="325" spans="1:4">
      <c r="A325" s="31"/>
      <c r="B325" s="31"/>
      <c r="C325" s="33"/>
      <c r="D325" s="33"/>
    </row>
    <row r="326" spans="1:4">
      <c r="A326" s="31"/>
      <c r="B326" s="31"/>
      <c r="C326" s="33"/>
      <c r="D326" s="33"/>
    </row>
    <row r="327" spans="1:4">
      <c r="A327" s="31"/>
      <c r="B327" s="31"/>
      <c r="C327" s="33"/>
      <c r="D327" s="33"/>
    </row>
    <row r="328" spans="1:4">
      <c r="A328" s="31"/>
      <c r="B328" s="31"/>
      <c r="C328" s="33"/>
      <c r="D328" s="33"/>
    </row>
    <row r="329" spans="1:4">
      <c r="A329" s="31"/>
      <c r="B329" s="31"/>
      <c r="C329" s="33"/>
      <c r="D329" s="33"/>
    </row>
    <row r="330" spans="1:4">
      <c r="A330" s="31"/>
      <c r="B330" s="31"/>
      <c r="C330" s="33"/>
      <c r="D330" s="33"/>
    </row>
    <row r="331" spans="1:4">
      <c r="A331" s="31"/>
      <c r="B331" s="31"/>
      <c r="C331" s="33"/>
      <c r="D331" s="33"/>
    </row>
    <row r="332" spans="1:4">
      <c r="A332" s="31"/>
      <c r="B332" s="31"/>
      <c r="C332" s="33"/>
      <c r="D332" s="33"/>
    </row>
    <row r="333" spans="1:4">
      <c r="A333" s="31"/>
      <c r="B333" s="31"/>
      <c r="C333" s="33"/>
      <c r="D333" s="33"/>
    </row>
    <row r="334" spans="1:4">
      <c r="A334" s="31"/>
      <c r="B334" s="31"/>
      <c r="C334" s="33"/>
      <c r="D334" s="33"/>
    </row>
    <row r="335" spans="1:4">
      <c r="A335" s="31"/>
      <c r="B335" s="31"/>
      <c r="C335" s="33"/>
      <c r="D335" s="33"/>
    </row>
    <row r="336" spans="1:4">
      <c r="A336" s="31"/>
      <c r="B336" s="31"/>
      <c r="C336" s="33"/>
      <c r="D336" s="33"/>
    </row>
    <row r="337" spans="1:4">
      <c r="A337" s="31"/>
      <c r="B337" s="31"/>
      <c r="C337" s="33"/>
      <c r="D337" s="33"/>
    </row>
    <row r="338" spans="1:4">
      <c r="A338" s="31"/>
      <c r="B338" s="31"/>
      <c r="C338" s="33"/>
      <c r="D338" s="33"/>
    </row>
    <row r="339" spans="1:4">
      <c r="A339" s="31"/>
      <c r="B339" s="31"/>
      <c r="C339" s="33"/>
      <c r="D339" s="33"/>
    </row>
    <row r="340" spans="1:4">
      <c r="A340" s="31"/>
      <c r="B340" s="31"/>
      <c r="C340" s="33"/>
      <c r="D340" s="33"/>
    </row>
    <row r="341" spans="1:4">
      <c r="A341" s="31"/>
      <c r="B341" s="31"/>
      <c r="C341" s="33"/>
      <c r="D341" s="33"/>
    </row>
    <row r="342" spans="1:4">
      <c r="A342" s="31"/>
      <c r="B342" s="31"/>
      <c r="C342" s="33"/>
      <c r="D342" s="33"/>
    </row>
    <row r="343" spans="1:4">
      <c r="A343" s="31"/>
      <c r="B343" s="31"/>
      <c r="C343" s="33"/>
      <c r="D343" s="33"/>
    </row>
    <row r="344" spans="1:4">
      <c r="A344" s="31"/>
      <c r="B344" s="31"/>
      <c r="C344" s="33"/>
      <c r="D344" s="33"/>
    </row>
    <row r="345" spans="1:4">
      <c r="A345" s="31"/>
      <c r="B345" s="31"/>
      <c r="C345" s="33"/>
      <c r="D345" s="33"/>
    </row>
    <row r="346" spans="1:4">
      <c r="A346" s="31"/>
      <c r="B346" s="31"/>
      <c r="C346" s="33"/>
      <c r="D346" s="33"/>
    </row>
    <row r="347" spans="1:4">
      <c r="A347" s="31"/>
      <c r="B347" s="31"/>
      <c r="C347" s="33"/>
      <c r="D347" s="33"/>
    </row>
    <row r="348" spans="1:4">
      <c r="A348" s="31"/>
      <c r="B348" s="31"/>
      <c r="C348" s="33"/>
      <c r="D348" s="33"/>
    </row>
    <row r="349" spans="1:4">
      <c r="A349" s="31"/>
      <c r="B349" s="31"/>
      <c r="C349" s="33"/>
      <c r="D349" s="33"/>
    </row>
    <row r="350" spans="1:4">
      <c r="A350" s="31"/>
      <c r="B350" s="31"/>
      <c r="C350" s="33"/>
      <c r="D350" s="33"/>
    </row>
    <row r="351" spans="1:4">
      <c r="A351" s="31"/>
      <c r="B351" s="31"/>
      <c r="C351" s="33"/>
      <c r="D351" s="33"/>
    </row>
    <row r="352" spans="1:4">
      <c r="A352" s="31"/>
      <c r="B352" s="31"/>
      <c r="C352" s="33"/>
      <c r="D352" s="33"/>
    </row>
    <row r="353" spans="1:4">
      <c r="A353" s="31"/>
      <c r="B353" s="31"/>
      <c r="C353" s="33"/>
      <c r="D353" s="33"/>
    </row>
    <row r="354" spans="1:4">
      <c r="A354" s="31"/>
      <c r="B354" s="31"/>
      <c r="C354" s="33"/>
      <c r="D354" s="33"/>
    </row>
    <row r="355" spans="1:4">
      <c r="A355" s="31"/>
      <c r="B355" s="31"/>
      <c r="C355" s="33"/>
      <c r="D355" s="33"/>
    </row>
    <row r="356" spans="1:4">
      <c r="A356" s="31"/>
      <c r="B356" s="31"/>
      <c r="C356" s="33"/>
      <c r="D356" s="33"/>
    </row>
    <row r="357" spans="1:4">
      <c r="A357" s="31"/>
      <c r="B357" s="31"/>
      <c r="C357" s="33"/>
      <c r="D357" s="33"/>
    </row>
    <row r="358" spans="1:4">
      <c r="A358" s="31"/>
      <c r="B358" s="31"/>
      <c r="C358" s="33"/>
      <c r="D358" s="33"/>
    </row>
    <row r="359" spans="1:4">
      <c r="A359" s="31"/>
      <c r="B359" s="31"/>
      <c r="C359" s="33"/>
      <c r="D359" s="33"/>
    </row>
    <row r="360" spans="1:4">
      <c r="A360" s="31"/>
      <c r="B360" s="31"/>
      <c r="C360" s="33"/>
      <c r="D360" s="33"/>
    </row>
    <row r="361" spans="1:4">
      <c r="A361" s="31"/>
      <c r="B361" s="31"/>
      <c r="C361" s="33"/>
      <c r="D361" s="33"/>
    </row>
    <row r="362" spans="1:4">
      <c r="A362" s="31"/>
      <c r="B362" s="31"/>
      <c r="C362" s="33"/>
      <c r="D362" s="33"/>
    </row>
    <row r="363" spans="1:4">
      <c r="A363" s="31"/>
      <c r="B363" s="31"/>
      <c r="C363" s="33"/>
      <c r="D363" s="33"/>
    </row>
    <row r="364" spans="1:4">
      <c r="A364" s="31"/>
      <c r="B364" s="31"/>
      <c r="C364" s="33"/>
      <c r="D364" s="33"/>
    </row>
    <row r="365" spans="1:4">
      <c r="A365" s="31"/>
      <c r="B365" s="31"/>
      <c r="C365" s="33"/>
      <c r="D365" s="33"/>
    </row>
    <row r="366" spans="1:4">
      <c r="A366" s="31"/>
      <c r="B366" s="31"/>
      <c r="C366" s="33"/>
      <c r="D366" s="33"/>
    </row>
    <row r="367" spans="1:4">
      <c r="A367" s="31"/>
      <c r="B367" s="31"/>
      <c r="C367" s="33"/>
      <c r="D367" s="33"/>
    </row>
    <row r="368" spans="1:4">
      <c r="A368" s="31"/>
      <c r="B368" s="31"/>
      <c r="C368" s="33"/>
      <c r="D368" s="33"/>
    </row>
    <row r="369" spans="1:4">
      <c r="A369" s="31"/>
      <c r="B369" s="31"/>
      <c r="C369" s="33"/>
      <c r="D369" s="33"/>
    </row>
    <row r="370" spans="1:4">
      <c r="A370" s="31"/>
      <c r="B370" s="31"/>
      <c r="C370" s="33"/>
      <c r="D370" s="33"/>
    </row>
    <row r="371" spans="1:4">
      <c r="A371" s="31"/>
      <c r="B371" s="31"/>
      <c r="C371" s="33"/>
      <c r="D371" s="33"/>
    </row>
    <row r="372" spans="1:4">
      <c r="A372" s="31"/>
      <c r="B372" s="31"/>
      <c r="C372" s="33"/>
      <c r="D372" s="33"/>
    </row>
    <row r="373" spans="1:4">
      <c r="A373" s="31"/>
      <c r="B373" s="31"/>
      <c r="C373" s="33"/>
      <c r="D373" s="33"/>
    </row>
    <row r="374" spans="1:4">
      <c r="A374" s="31"/>
      <c r="B374" s="31"/>
      <c r="C374" s="33"/>
      <c r="D374" s="33"/>
    </row>
    <row r="375" spans="1:4">
      <c r="A375" s="31"/>
      <c r="B375" s="31"/>
      <c r="C375" s="33"/>
      <c r="D375" s="33"/>
    </row>
    <row r="376" spans="1:4">
      <c r="A376" s="31"/>
      <c r="B376" s="31"/>
      <c r="C376" s="33"/>
      <c r="D376" s="33"/>
    </row>
    <row r="377" spans="1:4">
      <c r="A377" s="31"/>
      <c r="B377" s="31"/>
      <c r="C377" s="33"/>
      <c r="D377" s="33"/>
    </row>
    <row r="378" spans="1:4">
      <c r="A378" s="31"/>
      <c r="B378" s="31"/>
      <c r="C378" s="33"/>
      <c r="D378" s="33"/>
    </row>
    <row r="379" spans="1:4">
      <c r="A379" s="31"/>
      <c r="B379" s="31"/>
      <c r="C379" s="33"/>
      <c r="D379" s="33"/>
    </row>
    <row r="380" spans="1:4">
      <c r="A380" s="31"/>
      <c r="B380" s="31"/>
      <c r="C380" s="33"/>
      <c r="D380" s="33"/>
    </row>
    <row r="381" spans="1:4">
      <c r="A381" s="31"/>
      <c r="B381" s="31"/>
      <c r="C381" s="33"/>
      <c r="D381" s="33"/>
    </row>
    <row r="382" spans="1:4">
      <c r="A382" s="31"/>
      <c r="B382" s="31"/>
      <c r="C382" s="33"/>
      <c r="D382" s="33"/>
    </row>
    <row r="383" spans="1:4">
      <c r="A383" s="31"/>
      <c r="B383" s="31"/>
      <c r="C383" s="33"/>
      <c r="D383" s="33"/>
    </row>
    <row r="384" spans="1:4">
      <c r="A384" s="31"/>
      <c r="B384" s="31"/>
      <c r="C384" s="33"/>
      <c r="D384" s="33"/>
    </row>
    <row r="385" spans="1:4">
      <c r="A385" s="31"/>
      <c r="B385" s="31"/>
      <c r="C385" s="33"/>
      <c r="D385" s="33"/>
    </row>
    <row r="386" spans="1:4">
      <c r="A386" s="31"/>
      <c r="B386" s="31"/>
      <c r="C386" s="33"/>
      <c r="D386" s="33"/>
    </row>
    <row r="387" spans="1:4">
      <c r="A387" s="31"/>
      <c r="B387" s="31"/>
      <c r="C387" s="33"/>
      <c r="D387" s="33"/>
    </row>
    <row r="388" spans="1:4">
      <c r="A388" s="31"/>
      <c r="B388" s="31"/>
      <c r="C388" s="33"/>
      <c r="D388" s="33"/>
    </row>
    <row r="389" spans="1:4">
      <c r="A389" s="31"/>
      <c r="B389" s="31"/>
      <c r="C389" s="33"/>
      <c r="D389" s="33"/>
    </row>
    <row r="390" spans="1:4">
      <c r="A390" s="31"/>
      <c r="B390" s="31"/>
      <c r="C390" s="33"/>
      <c r="D390" s="33"/>
    </row>
    <row r="391" spans="1:4">
      <c r="A391" s="31"/>
      <c r="B391" s="31"/>
      <c r="C391" s="33"/>
      <c r="D391" s="33"/>
    </row>
    <row r="392" spans="1:4">
      <c r="A392" s="31"/>
      <c r="B392" s="31"/>
      <c r="C392" s="33"/>
      <c r="D392" s="33"/>
    </row>
    <row r="393" spans="1:4">
      <c r="A393" s="31"/>
      <c r="B393" s="31"/>
      <c r="C393" s="33"/>
      <c r="D393" s="33"/>
    </row>
    <row r="394" spans="1:4">
      <c r="A394" s="31"/>
      <c r="B394" s="31"/>
      <c r="C394" s="33"/>
      <c r="D394" s="33"/>
    </row>
    <row r="395" spans="1:4">
      <c r="A395" s="31"/>
      <c r="B395" s="31"/>
      <c r="C395" s="33"/>
      <c r="D395" s="33"/>
    </row>
    <row r="396" spans="1:4">
      <c r="A396" s="31"/>
      <c r="B396" s="31"/>
      <c r="C396" s="33"/>
      <c r="D396" s="33"/>
    </row>
    <row r="397" spans="1:4">
      <c r="A397" s="31"/>
      <c r="B397" s="31"/>
      <c r="C397" s="33"/>
      <c r="D397" s="33"/>
    </row>
    <row r="398" spans="1:4">
      <c r="A398" s="31"/>
      <c r="B398" s="31"/>
      <c r="C398" s="33"/>
      <c r="D398" s="33"/>
    </row>
    <row r="399" spans="1:4">
      <c r="A399" s="31"/>
      <c r="B399" s="31"/>
      <c r="C399" s="33"/>
      <c r="D399" s="33"/>
    </row>
    <row r="400" spans="1:4">
      <c r="A400" s="31"/>
      <c r="B400" s="31"/>
      <c r="C400" s="33"/>
      <c r="D400" s="33"/>
    </row>
    <row r="401" spans="1:4">
      <c r="A401" s="31"/>
      <c r="B401" s="31"/>
      <c r="C401" s="33"/>
      <c r="D401" s="33"/>
    </row>
    <row r="402" spans="1:4">
      <c r="A402" s="31"/>
      <c r="B402" s="31"/>
      <c r="C402" s="33"/>
      <c r="D402" s="33"/>
    </row>
    <row r="403" spans="1:4">
      <c r="A403" s="31"/>
      <c r="B403" s="31"/>
      <c r="C403" s="33"/>
      <c r="D403" s="33"/>
    </row>
    <row r="404" spans="1:4">
      <c r="A404" s="31"/>
      <c r="B404" s="31"/>
      <c r="C404" s="33"/>
      <c r="D404" s="33"/>
    </row>
    <row r="405" spans="1:4">
      <c r="A405" s="31"/>
      <c r="B405" s="31"/>
      <c r="C405" s="33"/>
      <c r="D405" s="33"/>
    </row>
    <row r="406" spans="1:4">
      <c r="A406" s="31"/>
      <c r="B406" s="31"/>
      <c r="C406" s="33"/>
      <c r="D406" s="33"/>
    </row>
    <row r="407" spans="1:4">
      <c r="A407" s="31"/>
      <c r="B407" s="31"/>
      <c r="C407" s="33"/>
      <c r="D407" s="33"/>
    </row>
    <row r="408" spans="1:4">
      <c r="A408" s="31"/>
      <c r="B408" s="31"/>
      <c r="C408" s="33"/>
      <c r="D408" s="33"/>
    </row>
    <row r="409" spans="1:4">
      <c r="A409" s="31"/>
      <c r="B409" s="31"/>
      <c r="C409" s="33"/>
      <c r="D409" s="33"/>
    </row>
    <row r="410" spans="1:4">
      <c r="A410" s="31"/>
      <c r="B410" s="31"/>
      <c r="C410" s="33"/>
      <c r="D410" s="33"/>
    </row>
    <row r="411" spans="1:4">
      <c r="A411" s="31"/>
      <c r="B411" s="31"/>
      <c r="C411" s="33"/>
      <c r="D411" s="33"/>
    </row>
    <row r="412" spans="1:4">
      <c r="A412" s="31"/>
      <c r="B412" s="31"/>
      <c r="C412" s="33"/>
      <c r="D412" s="33"/>
    </row>
    <row r="413" spans="1:4">
      <c r="A413" s="31"/>
      <c r="B413" s="31"/>
      <c r="C413" s="33"/>
      <c r="D413" s="33"/>
    </row>
    <row r="414" spans="1:4">
      <c r="A414" s="31"/>
      <c r="B414" s="31"/>
      <c r="C414" s="33"/>
      <c r="D414" s="33"/>
    </row>
    <row r="415" spans="1:4">
      <c r="A415" s="31"/>
      <c r="B415" s="31"/>
      <c r="C415" s="33"/>
      <c r="D415" s="33"/>
    </row>
    <row r="416" spans="1:4">
      <c r="A416" s="31"/>
      <c r="B416" s="31"/>
      <c r="C416" s="33"/>
      <c r="D416" s="33"/>
    </row>
    <row r="417" spans="1:4">
      <c r="A417" s="31"/>
      <c r="B417" s="31"/>
      <c r="C417" s="33"/>
      <c r="D417" s="33"/>
    </row>
    <row r="418" spans="1:4">
      <c r="A418" s="31"/>
      <c r="B418" s="31"/>
      <c r="C418" s="33"/>
      <c r="D418" s="33"/>
    </row>
    <row r="419" spans="1:4">
      <c r="A419" s="31"/>
      <c r="B419" s="31"/>
      <c r="C419" s="33"/>
      <c r="D419" s="33"/>
    </row>
    <row r="420" spans="1:4">
      <c r="A420" s="31"/>
      <c r="B420" s="31"/>
      <c r="C420" s="33"/>
      <c r="D420" s="33"/>
    </row>
    <row r="421" spans="1:4">
      <c r="A421" s="31"/>
      <c r="B421" s="31"/>
      <c r="C421" s="33"/>
      <c r="D421" s="33"/>
    </row>
    <row r="422" spans="1:4">
      <c r="A422" s="31"/>
      <c r="B422" s="31"/>
      <c r="C422" s="33"/>
      <c r="D422" s="33"/>
    </row>
    <row r="423" spans="1:4">
      <c r="A423" s="31"/>
      <c r="B423" s="31"/>
      <c r="C423" s="33"/>
      <c r="D423" s="33"/>
    </row>
    <row r="424" spans="1:4">
      <c r="A424" s="31"/>
      <c r="B424" s="31"/>
      <c r="C424" s="33"/>
      <c r="D424" s="33"/>
    </row>
    <row r="425" spans="1:4">
      <c r="A425" s="31"/>
      <c r="B425" s="31"/>
      <c r="C425" s="33"/>
      <c r="D425" s="33"/>
    </row>
    <row r="426" spans="1:4">
      <c r="A426" s="31"/>
      <c r="B426" s="31"/>
      <c r="C426" s="33"/>
      <c r="D426" s="33"/>
    </row>
    <row r="427" spans="1:4">
      <c r="A427" s="31"/>
      <c r="B427" s="31"/>
      <c r="C427" s="33"/>
      <c r="D427" s="33"/>
    </row>
    <row r="428" spans="1:4">
      <c r="A428" s="31"/>
      <c r="B428" s="31"/>
      <c r="C428" s="33"/>
      <c r="D428" s="33"/>
    </row>
    <row r="429" spans="1:4">
      <c r="A429" s="31"/>
      <c r="B429" s="31"/>
      <c r="C429" s="33"/>
      <c r="D429" s="33"/>
    </row>
    <row r="430" spans="1:4">
      <c r="A430" s="31"/>
      <c r="B430" s="31"/>
      <c r="C430" s="33"/>
      <c r="D430" s="33"/>
    </row>
    <row r="431" spans="1:4">
      <c r="A431" s="31"/>
      <c r="B431" s="31"/>
      <c r="C431" s="33"/>
      <c r="D431" s="33"/>
    </row>
    <row r="432" spans="1:4">
      <c r="A432" s="31"/>
      <c r="B432" s="31"/>
      <c r="C432" s="33"/>
      <c r="D432" s="33"/>
    </row>
    <row r="433" spans="1:4">
      <c r="A433" s="31"/>
      <c r="B433" s="31"/>
      <c r="C433" s="33"/>
      <c r="D433" s="33"/>
    </row>
    <row r="434" spans="1:4">
      <c r="A434" s="31"/>
      <c r="B434" s="31"/>
      <c r="C434" s="33"/>
      <c r="D434" s="33"/>
    </row>
    <row r="435" spans="1:4">
      <c r="A435" s="31"/>
      <c r="B435" s="31"/>
      <c r="C435" s="33"/>
      <c r="D435" s="33"/>
    </row>
    <row r="436" spans="1:4">
      <c r="A436" s="31"/>
      <c r="B436" s="31"/>
      <c r="C436" s="33"/>
      <c r="D436" s="33"/>
    </row>
    <row r="437" spans="1:4">
      <c r="A437" s="31"/>
      <c r="B437" s="31"/>
      <c r="C437" s="33"/>
      <c r="D437" s="33"/>
    </row>
    <row r="438" spans="1:4">
      <c r="A438" s="31"/>
      <c r="B438" s="31"/>
      <c r="C438" s="33"/>
      <c r="D438" s="33"/>
    </row>
    <row r="439" spans="1:4">
      <c r="A439" s="31"/>
      <c r="B439" s="31"/>
      <c r="C439" s="33"/>
      <c r="D439" s="33"/>
    </row>
    <row r="440" spans="1:4">
      <c r="A440" s="31"/>
      <c r="B440" s="31"/>
      <c r="C440" s="33"/>
      <c r="D440" s="33"/>
    </row>
    <row r="441" spans="1:4">
      <c r="A441" s="31"/>
      <c r="B441" s="31"/>
      <c r="C441" s="33"/>
      <c r="D441" s="33"/>
    </row>
    <row r="442" spans="1:4">
      <c r="A442" s="31"/>
      <c r="B442" s="31"/>
      <c r="C442" s="33"/>
      <c r="D442" s="33"/>
    </row>
    <row r="443" spans="1:4">
      <c r="A443" s="31"/>
      <c r="B443" s="31"/>
      <c r="C443" s="33"/>
      <c r="D443" s="33"/>
    </row>
    <row r="444" spans="1:4">
      <c r="A444" s="31"/>
      <c r="B444" s="31"/>
      <c r="C444" s="33"/>
      <c r="D444" s="33"/>
    </row>
    <row r="445" spans="1:4">
      <c r="A445" s="31"/>
      <c r="B445" s="31"/>
      <c r="C445" s="33"/>
      <c r="D445" s="33"/>
    </row>
    <row r="446" spans="1:4">
      <c r="A446" s="31"/>
      <c r="B446" s="31"/>
      <c r="C446" s="33"/>
      <c r="D446" s="33"/>
    </row>
    <row r="447" spans="1:4">
      <c r="A447" s="31"/>
      <c r="B447" s="31"/>
      <c r="C447" s="33"/>
      <c r="D447" s="33"/>
    </row>
    <row r="448" spans="1:4">
      <c r="A448" s="31"/>
      <c r="B448" s="31"/>
      <c r="C448" s="33"/>
      <c r="D448" s="33"/>
    </row>
    <row r="449" spans="1:4">
      <c r="A449" s="31"/>
      <c r="B449" s="31"/>
      <c r="C449" s="33"/>
      <c r="D449" s="33"/>
    </row>
    <row r="450" spans="1:4">
      <c r="A450" s="31"/>
      <c r="B450" s="31"/>
      <c r="C450" s="33"/>
      <c r="D450" s="33"/>
    </row>
    <row r="451" spans="1:4">
      <c r="A451" s="31"/>
      <c r="B451" s="31"/>
      <c r="C451" s="33"/>
      <c r="D451" s="33"/>
    </row>
    <row r="452" spans="1:4">
      <c r="A452" s="31"/>
      <c r="B452" s="31"/>
      <c r="C452" s="33"/>
      <c r="D452" s="33"/>
    </row>
    <row r="453" spans="1:4">
      <c r="A453" s="31"/>
      <c r="B453" s="31"/>
      <c r="C453" s="33"/>
      <c r="D453" s="33"/>
    </row>
    <row r="454" spans="1:4">
      <c r="A454" s="31"/>
      <c r="B454" s="31"/>
      <c r="C454" s="33"/>
      <c r="D454" s="33"/>
    </row>
    <row r="455" spans="1:4">
      <c r="A455" s="31"/>
      <c r="B455" s="31"/>
      <c r="C455" s="33"/>
      <c r="D455" s="33"/>
    </row>
    <row r="456" spans="1:4">
      <c r="A456" s="31"/>
      <c r="B456" s="31"/>
      <c r="C456" s="33"/>
      <c r="D456" s="33"/>
    </row>
    <row r="457" spans="1:4">
      <c r="A457" s="31"/>
      <c r="B457" s="31"/>
      <c r="C457" s="33"/>
      <c r="D457" s="33"/>
    </row>
    <row r="458" spans="1:4">
      <c r="A458" s="31"/>
      <c r="B458" s="31"/>
      <c r="C458" s="33"/>
      <c r="D458" s="33"/>
    </row>
    <row r="459" spans="1:4">
      <c r="A459" s="31"/>
      <c r="B459" s="31"/>
      <c r="C459" s="33"/>
      <c r="D459" s="33"/>
    </row>
    <row r="460" spans="1:4">
      <c r="A460" s="31"/>
      <c r="B460" s="31"/>
      <c r="C460" s="33"/>
      <c r="D460" s="33"/>
    </row>
    <row r="461" spans="1:4">
      <c r="A461" s="31"/>
      <c r="B461" s="31"/>
      <c r="C461" s="33"/>
      <c r="D461" s="33"/>
    </row>
    <row r="462" spans="1:4">
      <c r="A462" s="31"/>
      <c r="B462" s="31"/>
      <c r="C462" s="33"/>
      <c r="D462" s="33"/>
    </row>
    <row r="463" spans="1:4">
      <c r="A463" s="31"/>
      <c r="B463" s="31"/>
      <c r="C463" s="33"/>
      <c r="D463" s="33"/>
    </row>
    <row r="464" spans="1:4">
      <c r="A464" s="31"/>
      <c r="B464" s="31"/>
      <c r="C464" s="33"/>
      <c r="D464" s="33"/>
    </row>
    <row r="465" spans="1:4">
      <c r="A465" s="31"/>
      <c r="B465" s="31"/>
      <c r="C465" s="33"/>
      <c r="D465" s="33"/>
    </row>
    <row r="466" spans="1:4">
      <c r="A466" s="31"/>
      <c r="B466" s="31"/>
      <c r="C466" s="33"/>
      <c r="D466" s="33"/>
    </row>
    <row r="467" spans="1:4">
      <c r="A467" s="31"/>
      <c r="B467" s="31"/>
      <c r="C467" s="33"/>
      <c r="D467" s="33"/>
    </row>
    <row r="468" spans="1:4">
      <c r="A468" s="31"/>
      <c r="B468" s="31"/>
      <c r="C468" s="33"/>
      <c r="D468" s="33"/>
    </row>
    <row r="469" spans="1:4">
      <c r="A469" s="31"/>
      <c r="B469" s="31"/>
      <c r="C469" s="33"/>
      <c r="D469" s="33"/>
    </row>
    <row r="470" spans="1:4">
      <c r="A470" s="31"/>
      <c r="B470" s="31"/>
      <c r="C470" s="33"/>
      <c r="D470" s="33"/>
    </row>
    <row r="471" spans="1:4">
      <c r="A471" s="31"/>
      <c r="B471" s="31"/>
      <c r="C471" s="33"/>
      <c r="D471" s="33"/>
    </row>
    <row r="472" spans="1:4">
      <c r="A472" s="31"/>
      <c r="B472" s="31"/>
      <c r="C472" s="33"/>
      <c r="D472" s="33"/>
    </row>
    <row r="473" spans="1:4">
      <c r="A473" s="31"/>
      <c r="B473" s="31"/>
      <c r="C473" s="33"/>
      <c r="D473" s="33"/>
    </row>
    <row r="474" spans="1:4">
      <c r="A474" s="31"/>
      <c r="B474" s="31"/>
      <c r="C474" s="33"/>
      <c r="D474" s="33"/>
    </row>
    <row r="475" spans="1:4">
      <c r="A475" s="31"/>
      <c r="B475" s="31"/>
      <c r="C475" s="33"/>
      <c r="D475" s="33"/>
    </row>
    <row r="476" spans="1:4">
      <c r="A476" s="31"/>
      <c r="B476" s="31"/>
      <c r="C476" s="33"/>
      <c r="D476" s="33"/>
    </row>
    <row r="477" spans="1:4">
      <c r="A477" s="31"/>
      <c r="B477" s="31"/>
      <c r="C477" s="33"/>
      <c r="D477" s="33"/>
    </row>
    <row r="478" spans="1:4">
      <c r="A478" s="31"/>
      <c r="B478" s="31"/>
      <c r="C478" s="33"/>
      <c r="D478" s="33"/>
    </row>
    <row r="479" spans="1:4">
      <c r="A479" s="31"/>
      <c r="B479" s="31"/>
      <c r="C479" s="33"/>
      <c r="D479" s="33"/>
    </row>
    <row r="480" spans="1:4">
      <c r="A480" s="31"/>
      <c r="B480" s="31"/>
      <c r="C480" s="33"/>
      <c r="D480" s="33"/>
    </row>
    <row r="481" spans="1:4">
      <c r="A481" s="31"/>
      <c r="B481" s="31"/>
      <c r="C481" s="33"/>
      <c r="D481" s="33"/>
    </row>
    <row r="482" spans="1:4">
      <c r="A482" s="31"/>
      <c r="B482" s="31"/>
      <c r="C482" s="33"/>
      <c r="D482" s="33"/>
    </row>
    <row r="483" spans="1:4">
      <c r="A483" s="31"/>
      <c r="B483" s="31"/>
      <c r="C483" s="33"/>
      <c r="D483" s="33"/>
    </row>
    <row r="484" spans="1:4">
      <c r="A484" s="31"/>
      <c r="B484" s="31"/>
      <c r="C484" s="33"/>
      <c r="D484" s="33"/>
    </row>
    <row r="485" spans="1:4">
      <c r="A485" s="31"/>
      <c r="B485" s="31"/>
      <c r="C485" s="33"/>
      <c r="D485" s="33"/>
    </row>
    <row r="486" spans="1:4">
      <c r="A486" s="31"/>
      <c r="B486" s="31"/>
      <c r="C486" s="33"/>
      <c r="D486" s="33"/>
    </row>
    <row r="487" spans="1:4">
      <c r="A487" s="31"/>
      <c r="B487" s="31"/>
      <c r="C487" s="33"/>
      <c r="D487" s="33"/>
    </row>
    <row r="488" spans="1:4">
      <c r="A488" s="31"/>
      <c r="B488" s="31"/>
      <c r="C488" s="33"/>
      <c r="D488" s="33"/>
    </row>
    <row r="489" spans="1:4">
      <c r="A489" s="31"/>
      <c r="B489" s="31"/>
      <c r="C489" s="33"/>
      <c r="D489" s="33"/>
    </row>
    <row r="490" spans="1:4">
      <c r="A490" s="31"/>
      <c r="B490" s="31"/>
      <c r="C490" s="33"/>
      <c r="D490" s="33"/>
    </row>
    <row r="491" spans="1:4">
      <c r="A491" s="31"/>
      <c r="B491" s="31"/>
      <c r="C491" s="33"/>
      <c r="D491" s="33"/>
    </row>
    <row r="492" spans="1:4">
      <c r="A492" s="31"/>
      <c r="B492" s="31"/>
      <c r="C492" s="33"/>
      <c r="D492" s="33"/>
    </row>
    <row r="493" spans="1:4">
      <c r="A493" s="31"/>
      <c r="B493" s="31"/>
      <c r="C493" s="33"/>
      <c r="D493" s="33"/>
    </row>
    <row r="494" spans="1:4">
      <c r="A494" s="31"/>
      <c r="B494" s="31"/>
      <c r="C494" s="33"/>
      <c r="D494" s="33"/>
    </row>
    <row r="495" spans="1:4">
      <c r="A495" s="31"/>
      <c r="B495" s="31"/>
      <c r="C495" s="33"/>
      <c r="D495" s="33"/>
    </row>
    <row r="496" spans="1:4">
      <c r="A496" s="31"/>
      <c r="B496" s="31"/>
      <c r="C496" s="33"/>
      <c r="D496" s="33"/>
    </row>
    <row r="497" spans="1:4">
      <c r="A497" s="31"/>
      <c r="B497" s="31"/>
      <c r="C497" s="33"/>
      <c r="D497" s="33"/>
    </row>
    <row r="498" spans="1:4">
      <c r="A498" s="31"/>
      <c r="B498" s="31"/>
      <c r="C498" s="33"/>
      <c r="D498" s="33"/>
    </row>
    <row r="499" spans="1:4">
      <c r="A499" s="31"/>
      <c r="B499" s="31"/>
      <c r="C499" s="33"/>
      <c r="D499" s="33"/>
    </row>
    <row r="500" spans="1:4">
      <c r="A500" s="31"/>
      <c r="B500" s="31"/>
      <c r="C500" s="33"/>
      <c r="D500" s="33"/>
    </row>
    <row r="501" spans="1:4">
      <c r="A501" s="31"/>
      <c r="B501" s="31"/>
      <c r="C501" s="33"/>
      <c r="D501" s="33"/>
    </row>
    <row r="502" spans="1:4">
      <c r="A502" s="31"/>
      <c r="B502" s="31"/>
      <c r="C502" s="33"/>
      <c r="D502" s="33"/>
    </row>
    <row r="503" spans="1:4">
      <c r="A503" s="31"/>
      <c r="B503" s="31"/>
      <c r="C503" s="33"/>
      <c r="D503" s="33"/>
    </row>
    <row r="504" spans="1:4">
      <c r="A504" s="31"/>
      <c r="B504" s="31"/>
      <c r="C504" s="33"/>
      <c r="D504" s="33"/>
    </row>
    <row r="505" spans="1:4">
      <c r="A505" s="31"/>
      <c r="B505" s="31"/>
      <c r="C505" s="33"/>
      <c r="D505" s="33"/>
    </row>
    <row r="506" spans="1:4">
      <c r="A506" s="31"/>
      <c r="B506" s="31"/>
      <c r="C506" s="33"/>
      <c r="D506" s="33"/>
    </row>
    <row r="507" spans="1:4">
      <c r="A507" s="31"/>
      <c r="B507" s="31"/>
      <c r="C507" s="33"/>
      <c r="D507" s="33"/>
    </row>
    <row r="508" spans="1:4">
      <c r="A508" s="31"/>
      <c r="B508" s="31"/>
      <c r="C508" s="33"/>
      <c r="D508" s="33"/>
    </row>
    <row r="509" spans="1:4">
      <c r="A509" s="31"/>
      <c r="B509" s="31"/>
      <c r="C509" s="33"/>
      <c r="D509" s="33"/>
    </row>
    <row r="510" spans="1:4">
      <c r="A510" s="31"/>
      <c r="B510" s="31"/>
      <c r="C510" s="33"/>
      <c r="D510" s="33"/>
    </row>
    <row r="511" spans="1:4">
      <c r="A511" s="31"/>
      <c r="B511" s="31"/>
      <c r="C511" s="33"/>
      <c r="D511" s="33"/>
    </row>
    <row r="512" spans="1:4">
      <c r="A512" s="31"/>
      <c r="B512" s="31"/>
      <c r="C512" s="33"/>
      <c r="D512" s="33"/>
    </row>
    <row r="513" spans="1:4">
      <c r="A513" s="31"/>
      <c r="B513" s="31"/>
      <c r="C513" s="33"/>
      <c r="D513" s="33"/>
    </row>
    <row r="514" spans="1:4">
      <c r="A514" s="31"/>
      <c r="B514" s="31"/>
      <c r="C514" s="33"/>
      <c r="D514" s="33"/>
    </row>
    <row r="515" spans="1:4">
      <c r="A515" s="31"/>
      <c r="B515" s="31"/>
      <c r="C515" s="33"/>
      <c r="D515" s="33"/>
    </row>
    <row r="516" spans="1:4">
      <c r="A516" s="31"/>
      <c r="B516" s="31"/>
      <c r="C516" s="33"/>
      <c r="D516" s="33"/>
    </row>
    <row r="517" spans="1:4">
      <c r="A517" s="31"/>
      <c r="B517" s="31"/>
      <c r="C517" s="33"/>
      <c r="D517" s="33"/>
    </row>
    <row r="518" spans="1:4">
      <c r="A518" s="31"/>
      <c r="B518" s="31"/>
      <c r="C518" s="33"/>
      <c r="D518" s="33"/>
    </row>
    <row r="519" spans="1:4">
      <c r="A519" s="31"/>
      <c r="B519" s="31"/>
      <c r="C519" s="33"/>
      <c r="D519" s="33"/>
    </row>
    <row r="520" spans="1:4">
      <c r="A520" s="31"/>
      <c r="B520" s="31"/>
      <c r="C520" s="33"/>
      <c r="D520" s="33"/>
    </row>
    <row r="521" spans="1:4">
      <c r="A521" s="31"/>
      <c r="B521" s="31"/>
      <c r="C521" s="33"/>
      <c r="D521" s="33"/>
    </row>
    <row r="522" spans="1:4">
      <c r="A522" s="31"/>
      <c r="B522" s="31"/>
      <c r="C522" s="33"/>
      <c r="D522" s="33"/>
    </row>
    <row r="523" spans="1:4">
      <c r="A523" s="31"/>
      <c r="B523" s="31"/>
      <c r="C523" s="33"/>
      <c r="D523" s="33"/>
    </row>
    <row r="524" spans="1:4">
      <c r="A524" s="31"/>
      <c r="B524" s="31"/>
      <c r="C524" s="33"/>
      <c r="D524" s="33"/>
    </row>
    <row r="525" spans="1:4">
      <c r="A525" s="31"/>
      <c r="B525" s="31"/>
      <c r="C525" s="33"/>
      <c r="D525" s="33"/>
    </row>
    <row r="526" spans="1:4">
      <c r="A526" s="31"/>
      <c r="B526" s="31"/>
      <c r="C526" s="33"/>
      <c r="D526" s="33"/>
    </row>
    <row r="527" spans="1:4">
      <c r="A527" s="31"/>
      <c r="B527" s="31"/>
      <c r="C527" s="33"/>
      <c r="D527" s="33"/>
    </row>
    <row r="528" spans="1:4">
      <c r="A528" s="31"/>
      <c r="B528" s="31"/>
      <c r="C528" s="33"/>
      <c r="D528" s="33"/>
    </row>
    <row r="529" spans="1:4">
      <c r="A529" s="31"/>
      <c r="B529" s="31"/>
      <c r="C529" s="33"/>
      <c r="D529" s="33"/>
    </row>
    <row r="530" spans="1:4">
      <c r="A530" s="31"/>
      <c r="B530" s="31"/>
      <c r="C530" s="33"/>
      <c r="D530" s="33"/>
    </row>
    <row r="531" spans="1:4">
      <c r="A531" s="31"/>
      <c r="B531" s="31"/>
      <c r="C531" s="33"/>
      <c r="D531" s="33"/>
    </row>
    <row r="532" spans="1:4">
      <c r="A532" s="31"/>
      <c r="B532" s="31"/>
      <c r="C532" s="33"/>
      <c r="D532" s="33"/>
    </row>
    <row r="533" spans="1:4">
      <c r="A533" s="31"/>
      <c r="B533" s="31"/>
      <c r="C533" s="33"/>
      <c r="D533" s="33"/>
    </row>
    <row r="534" spans="1:4">
      <c r="A534" s="31"/>
      <c r="B534" s="31"/>
      <c r="C534" s="33"/>
      <c r="D534" s="33"/>
    </row>
    <row r="535" spans="1:4">
      <c r="A535" s="31"/>
      <c r="B535" s="31"/>
      <c r="C535" s="33"/>
      <c r="D535" s="33"/>
    </row>
    <row r="536" spans="1:4">
      <c r="A536" s="31"/>
      <c r="B536" s="31"/>
      <c r="C536" s="33"/>
      <c r="D536" s="33"/>
    </row>
    <row r="537" spans="1:4">
      <c r="A537" s="31"/>
      <c r="B537" s="31"/>
      <c r="C537" s="33"/>
      <c r="D537" s="33"/>
    </row>
    <row r="538" spans="1:4">
      <c r="A538" s="31"/>
      <c r="B538" s="31"/>
      <c r="C538" s="33"/>
      <c r="D538" s="33"/>
    </row>
    <row r="539" spans="1:4">
      <c r="A539" s="31"/>
      <c r="B539" s="31"/>
      <c r="C539" s="33"/>
      <c r="D539" s="33"/>
    </row>
    <row r="540" spans="1:4">
      <c r="A540" s="31"/>
      <c r="B540" s="31"/>
      <c r="C540" s="33"/>
      <c r="D540" s="33"/>
    </row>
    <row r="541" spans="1:4">
      <c r="A541" s="31"/>
      <c r="B541" s="31"/>
      <c r="C541" s="33"/>
      <c r="D541" s="33"/>
    </row>
    <row r="542" spans="1:4">
      <c r="A542" s="31"/>
      <c r="B542" s="31"/>
      <c r="C542" s="33"/>
      <c r="D542" s="33"/>
    </row>
    <row r="543" spans="1:4">
      <c r="A543" s="31"/>
      <c r="B543" s="31"/>
      <c r="C543" s="33"/>
      <c r="D543" s="33"/>
    </row>
    <row r="544" spans="1:4">
      <c r="A544" s="31"/>
      <c r="B544" s="31"/>
      <c r="C544" s="33"/>
      <c r="D544" s="33"/>
    </row>
    <row r="545" spans="1:4">
      <c r="A545" s="31"/>
      <c r="B545" s="31"/>
      <c r="C545" s="33"/>
      <c r="D545" s="33"/>
    </row>
    <row r="546" spans="1:4">
      <c r="A546" s="31"/>
      <c r="B546" s="31"/>
      <c r="C546" s="33"/>
      <c r="D546" s="33"/>
    </row>
    <row r="547" spans="1:4">
      <c r="A547" s="31"/>
      <c r="B547" s="31"/>
      <c r="C547" s="33"/>
      <c r="D547" s="33"/>
    </row>
    <row r="548" spans="1:4">
      <c r="A548" s="31"/>
      <c r="B548" s="31"/>
      <c r="C548" s="33"/>
      <c r="D548" s="33"/>
    </row>
    <row r="549" spans="1:4">
      <c r="A549" s="31"/>
      <c r="B549" s="31"/>
      <c r="C549" s="33"/>
      <c r="D549" s="33"/>
    </row>
    <row r="550" spans="1:4">
      <c r="A550" s="31"/>
      <c r="B550" s="31"/>
      <c r="C550" s="33"/>
      <c r="D550" s="33"/>
    </row>
    <row r="551" spans="1:4">
      <c r="A551" s="31"/>
      <c r="B551" s="31"/>
      <c r="C551" s="33"/>
      <c r="D551" s="33"/>
    </row>
    <row r="552" spans="1:4">
      <c r="A552" s="31"/>
      <c r="B552" s="31"/>
      <c r="C552" s="33"/>
      <c r="D552" s="33"/>
    </row>
    <row r="553" spans="1:4">
      <c r="A553" s="31"/>
      <c r="B553" s="31"/>
      <c r="C553" s="33"/>
      <c r="D553" s="33"/>
    </row>
    <row r="554" spans="1:4">
      <c r="A554" s="31"/>
      <c r="B554" s="31"/>
      <c r="C554" s="33"/>
      <c r="D554" s="33"/>
    </row>
    <row r="555" spans="1:4">
      <c r="A555" s="31"/>
      <c r="B555" s="31"/>
      <c r="C555" s="33"/>
      <c r="D555" s="33"/>
    </row>
    <row r="556" spans="1:4">
      <c r="A556" s="31"/>
      <c r="B556" s="31"/>
      <c r="C556" s="33"/>
      <c r="D556" s="33"/>
    </row>
    <row r="557" spans="1:4">
      <c r="A557" s="31"/>
      <c r="B557" s="31"/>
      <c r="C557" s="33"/>
      <c r="D557" s="33"/>
    </row>
    <row r="558" spans="1:4">
      <c r="A558" s="31"/>
      <c r="B558" s="31"/>
      <c r="C558" s="33"/>
      <c r="D558" s="33"/>
    </row>
    <row r="559" spans="1:4">
      <c r="A559" s="31"/>
      <c r="B559" s="31"/>
      <c r="C559" s="33"/>
      <c r="D559" s="33"/>
    </row>
    <row r="560" spans="1:4">
      <c r="A560" s="31"/>
      <c r="B560" s="31"/>
      <c r="C560" s="33"/>
      <c r="D560" s="33"/>
    </row>
    <row r="561" spans="1:4">
      <c r="A561" s="31"/>
      <c r="B561" s="31"/>
      <c r="C561" s="33"/>
      <c r="D561" s="33"/>
    </row>
    <row r="562" spans="1:4">
      <c r="A562" s="31"/>
      <c r="B562" s="31"/>
      <c r="C562" s="33"/>
      <c r="D562" s="33"/>
    </row>
    <row r="563" spans="1:4">
      <c r="A563" s="31"/>
      <c r="B563" s="31"/>
      <c r="C563" s="33"/>
      <c r="D563" s="33"/>
    </row>
    <row r="564" spans="1:4">
      <c r="A564" s="31"/>
      <c r="B564" s="31"/>
      <c r="C564" s="33"/>
      <c r="D564" s="33"/>
    </row>
    <row r="565" spans="1:4">
      <c r="A565" s="31"/>
      <c r="B565" s="31"/>
      <c r="C565" s="33"/>
      <c r="D565" s="33"/>
    </row>
    <row r="566" spans="1:4">
      <c r="A566" s="31"/>
      <c r="B566" s="31"/>
      <c r="C566" s="33"/>
      <c r="D566" s="33"/>
    </row>
    <row r="567" spans="1:4">
      <c r="A567" s="31"/>
      <c r="B567" s="31"/>
      <c r="C567" s="33"/>
      <c r="D567" s="33"/>
    </row>
    <row r="568" spans="1:4">
      <c r="A568" s="31"/>
      <c r="B568" s="31"/>
      <c r="C568" s="33"/>
      <c r="D568" s="33"/>
    </row>
    <row r="569" spans="1:4">
      <c r="A569" s="31"/>
      <c r="B569" s="31"/>
      <c r="C569" s="33"/>
      <c r="D569" s="33"/>
    </row>
    <row r="570" spans="1:4">
      <c r="A570" s="31"/>
      <c r="B570" s="31"/>
      <c r="C570" s="33"/>
      <c r="D570" s="33"/>
    </row>
    <row r="571" spans="1:4">
      <c r="A571" s="31"/>
      <c r="B571" s="31"/>
      <c r="C571" s="33"/>
      <c r="D571" s="33"/>
    </row>
    <row r="572" spans="1:4">
      <c r="A572" s="31"/>
      <c r="B572" s="31"/>
      <c r="C572" s="33"/>
      <c r="D572" s="33"/>
    </row>
    <row r="573" spans="1:4">
      <c r="A573" s="31"/>
      <c r="B573" s="31"/>
      <c r="C573" s="33"/>
      <c r="D573" s="33"/>
    </row>
    <row r="574" spans="1:4">
      <c r="A574" s="31"/>
      <c r="B574" s="31"/>
      <c r="C574" s="33"/>
      <c r="D574" s="33"/>
    </row>
    <row r="575" spans="1:4">
      <c r="A575" s="31"/>
      <c r="B575" s="31"/>
      <c r="C575" s="33"/>
      <c r="D575" s="33"/>
    </row>
    <row r="576" spans="1:4">
      <c r="A576" s="31"/>
      <c r="B576" s="31"/>
      <c r="C576" s="33"/>
      <c r="D576" s="33"/>
    </row>
    <row r="577" spans="1:4">
      <c r="A577" s="31"/>
      <c r="B577" s="31"/>
      <c r="C577" s="33"/>
      <c r="D577" s="33"/>
    </row>
    <row r="578" spans="1:4">
      <c r="A578" s="31"/>
      <c r="B578" s="31"/>
      <c r="C578" s="33"/>
      <c r="D578" s="33"/>
    </row>
    <row r="579" spans="1:4">
      <c r="A579" s="31"/>
      <c r="B579" s="31"/>
      <c r="C579" s="33"/>
      <c r="D579" s="33"/>
    </row>
    <row r="580" spans="1:4">
      <c r="A580" s="31"/>
      <c r="B580" s="31"/>
      <c r="C580" s="33"/>
      <c r="D580" s="33"/>
    </row>
    <row r="581" spans="1:4">
      <c r="A581" s="31"/>
      <c r="B581" s="31"/>
      <c r="C581" s="33"/>
      <c r="D581" s="33"/>
    </row>
    <row r="582" spans="1:4">
      <c r="A582" s="31"/>
      <c r="B582" s="31"/>
      <c r="C582" s="33"/>
      <c r="D582" s="33"/>
    </row>
    <row r="583" spans="1:4">
      <c r="A583" s="31"/>
      <c r="B583" s="31"/>
      <c r="C583" s="33"/>
      <c r="D583" s="33"/>
    </row>
    <row r="584" spans="1:4">
      <c r="A584" s="31"/>
      <c r="B584" s="31"/>
      <c r="C584" s="33"/>
      <c r="D584" s="33"/>
    </row>
    <row r="585" spans="1:4">
      <c r="A585" s="31"/>
      <c r="B585" s="31"/>
      <c r="C585" s="33"/>
      <c r="D585" s="33"/>
    </row>
    <row r="586" spans="1:4">
      <c r="A586" s="31"/>
      <c r="B586" s="31"/>
      <c r="C586" s="33"/>
      <c r="D586" s="33"/>
    </row>
    <row r="587" spans="1:4">
      <c r="A587" s="31"/>
      <c r="B587" s="31"/>
      <c r="C587" s="33"/>
      <c r="D587" s="33"/>
    </row>
    <row r="588" spans="1:4">
      <c r="A588" s="31"/>
      <c r="B588" s="31"/>
      <c r="C588" s="33"/>
      <c r="D588" s="33"/>
    </row>
    <row r="589" spans="1:4">
      <c r="A589" s="31"/>
      <c r="B589" s="31"/>
      <c r="C589" s="33"/>
      <c r="D589" s="33"/>
    </row>
    <row r="590" spans="1:4">
      <c r="A590" s="31"/>
      <c r="B590" s="31"/>
      <c r="C590" s="33"/>
      <c r="D590" s="33"/>
    </row>
    <row r="591" spans="1:4">
      <c r="A591" s="31"/>
      <c r="B591" s="31"/>
      <c r="C591" s="33"/>
      <c r="D591" s="33"/>
    </row>
    <row r="592" spans="1:4">
      <c r="A592" s="31"/>
      <c r="B592" s="31"/>
      <c r="C592" s="33"/>
      <c r="D592" s="33"/>
    </row>
    <row r="593" spans="1:4">
      <c r="A593" s="31"/>
      <c r="B593" s="31"/>
      <c r="C593" s="33"/>
      <c r="D593" s="33"/>
    </row>
    <row r="594" spans="1:4">
      <c r="A594" s="31"/>
      <c r="B594" s="31"/>
      <c r="C594" s="33"/>
      <c r="D594" s="33"/>
    </row>
    <row r="595" spans="1:4">
      <c r="A595" s="31"/>
      <c r="B595" s="31"/>
      <c r="C595" s="33"/>
      <c r="D595" s="33"/>
    </row>
    <row r="596" spans="1:4">
      <c r="A596" s="31"/>
      <c r="B596" s="31"/>
      <c r="C596" s="33"/>
      <c r="D596" s="33"/>
    </row>
    <row r="597" spans="1:4">
      <c r="A597" s="31"/>
      <c r="B597" s="31"/>
      <c r="C597" s="33"/>
      <c r="D597" s="33"/>
    </row>
    <row r="598" spans="1:4">
      <c r="A598" s="31"/>
      <c r="B598" s="31"/>
      <c r="C598" s="33"/>
      <c r="D598" s="33"/>
    </row>
    <row r="599" spans="1:4">
      <c r="A599" s="31"/>
      <c r="B599" s="31"/>
      <c r="C599" s="33"/>
      <c r="D599" s="33"/>
    </row>
    <row r="600" spans="1:4">
      <c r="A600" s="31"/>
      <c r="B600" s="31"/>
      <c r="C600" s="33"/>
      <c r="D600" s="33"/>
    </row>
    <row r="601" spans="1:4">
      <c r="A601" s="31"/>
      <c r="B601" s="31"/>
      <c r="C601" s="33"/>
      <c r="D601" s="33"/>
    </row>
    <row r="602" spans="1:4">
      <c r="A602" s="31"/>
      <c r="B602" s="31"/>
      <c r="C602" s="33"/>
      <c r="D602" s="33"/>
    </row>
    <row r="603" spans="1:4">
      <c r="A603" s="31"/>
      <c r="B603" s="31"/>
      <c r="C603" s="33"/>
      <c r="D603" s="33"/>
    </row>
    <row r="604" spans="1:4">
      <c r="A604" s="31"/>
      <c r="B604" s="31"/>
      <c r="C604" s="33"/>
      <c r="D604" s="33"/>
    </row>
    <row r="605" spans="1:4">
      <c r="A605" s="31"/>
      <c r="B605" s="31"/>
      <c r="C605" s="33"/>
      <c r="D605" s="33"/>
    </row>
    <row r="606" spans="1:4">
      <c r="A606" s="31"/>
      <c r="B606" s="31"/>
      <c r="C606" s="33"/>
      <c r="D606" s="33"/>
    </row>
    <row r="607" spans="1:4">
      <c r="A607" s="31"/>
      <c r="B607" s="31"/>
      <c r="C607" s="33"/>
      <c r="D607" s="33"/>
    </row>
    <row r="608" spans="1:4">
      <c r="A608" s="31"/>
      <c r="B608" s="31"/>
      <c r="C608" s="33"/>
      <c r="D608" s="33"/>
    </row>
    <row r="609" spans="1:4">
      <c r="A609" s="31"/>
      <c r="B609" s="31"/>
      <c r="C609" s="33"/>
      <c r="D609" s="33"/>
    </row>
    <row r="610" spans="1:4">
      <c r="A610" s="31"/>
      <c r="B610" s="31"/>
      <c r="C610" s="33"/>
      <c r="D610" s="33"/>
    </row>
    <row r="611" spans="1:4">
      <c r="A611" s="31"/>
      <c r="B611" s="31"/>
      <c r="C611" s="33"/>
      <c r="D611" s="33"/>
    </row>
    <row r="612" spans="1:4">
      <c r="A612" s="31"/>
      <c r="B612" s="31"/>
      <c r="C612" s="33"/>
      <c r="D612" s="33"/>
    </row>
    <row r="613" spans="1:4">
      <c r="A613" s="31"/>
      <c r="B613" s="31"/>
      <c r="C613" s="33"/>
      <c r="D613" s="33"/>
    </row>
    <row r="614" spans="1:4">
      <c r="A614" s="31"/>
      <c r="B614" s="31"/>
      <c r="C614" s="33"/>
      <c r="D614" s="33"/>
    </row>
    <row r="615" spans="1:4">
      <c r="A615" s="31"/>
      <c r="B615" s="31"/>
      <c r="C615" s="33"/>
      <c r="D615" s="33"/>
    </row>
    <row r="616" spans="1:4">
      <c r="A616" s="31"/>
      <c r="B616" s="31"/>
      <c r="C616" s="33"/>
      <c r="D616" s="33"/>
    </row>
    <row r="617" spans="1:4">
      <c r="A617" s="31"/>
      <c r="B617" s="31"/>
      <c r="C617" s="33"/>
      <c r="D617" s="33"/>
    </row>
    <row r="618" spans="1:4">
      <c r="A618" s="31"/>
      <c r="B618" s="31"/>
      <c r="C618" s="33"/>
      <c r="D618" s="33"/>
    </row>
    <row r="619" spans="1:4">
      <c r="A619" s="31"/>
      <c r="B619" s="31"/>
      <c r="C619" s="33"/>
      <c r="D619" s="33"/>
    </row>
    <row r="620" spans="1:4">
      <c r="A620" s="31"/>
      <c r="B620" s="31"/>
      <c r="C620" s="33"/>
      <c r="D620" s="33"/>
    </row>
    <row r="621" spans="1:4">
      <c r="A621" s="31"/>
      <c r="B621" s="31"/>
      <c r="C621" s="33"/>
      <c r="D621" s="33"/>
    </row>
    <row r="622" spans="1:4">
      <c r="A622" s="31"/>
      <c r="B622" s="31"/>
      <c r="C622" s="33"/>
      <c r="D622" s="33"/>
    </row>
    <row r="623" spans="1:4">
      <c r="A623" s="31"/>
      <c r="B623" s="31"/>
      <c r="C623" s="33"/>
      <c r="D623" s="33"/>
    </row>
    <row r="624" spans="1:4">
      <c r="A624" s="31"/>
      <c r="B624" s="31"/>
      <c r="C624" s="33"/>
      <c r="D624" s="33"/>
    </row>
    <row r="625" spans="1:4">
      <c r="A625" s="31"/>
      <c r="B625" s="31"/>
      <c r="C625" s="33"/>
      <c r="D625" s="33"/>
    </row>
    <row r="626" spans="1:4">
      <c r="A626" s="31"/>
      <c r="B626" s="31"/>
      <c r="C626" s="33"/>
      <c r="D626" s="33"/>
    </row>
    <row r="627" spans="1:4">
      <c r="A627" s="31"/>
      <c r="B627" s="31"/>
      <c r="C627" s="33"/>
      <c r="D627" s="33"/>
    </row>
    <row r="628" spans="1:4">
      <c r="A628" s="31"/>
      <c r="B628" s="31"/>
      <c r="C628" s="33"/>
      <c r="D628" s="33"/>
    </row>
    <row r="629" spans="1:4">
      <c r="A629" s="31"/>
      <c r="B629" s="31"/>
      <c r="C629" s="33"/>
      <c r="D629" s="33"/>
    </row>
    <row r="630" spans="1:4">
      <c r="A630" s="31"/>
      <c r="B630" s="31"/>
      <c r="C630" s="33"/>
      <c r="D630" s="33"/>
    </row>
    <row r="631" spans="1:4">
      <c r="A631" s="31"/>
      <c r="B631" s="31"/>
      <c r="C631" s="33"/>
      <c r="D631" s="33"/>
    </row>
    <row r="632" spans="1:4">
      <c r="A632" s="31"/>
      <c r="B632" s="31"/>
      <c r="C632" s="33"/>
      <c r="D632" s="33"/>
    </row>
    <row r="633" spans="1:4">
      <c r="A633" s="31"/>
      <c r="B633" s="31"/>
      <c r="C633" s="33"/>
      <c r="D633" s="33"/>
    </row>
    <row r="634" spans="1:4">
      <c r="A634" s="31"/>
      <c r="B634" s="31"/>
      <c r="C634" s="33"/>
      <c r="D634" s="33"/>
    </row>
    <row r="635" spans="1:4">
      <c r="A635" s="31"/>
      <c r="B635" s="31"/>
      <c r="C635" s="33"/>
      <c r="D635" s="33"/>
    </row>
    <row r="636" spans="1:4">
      <c r="A636" s="31"/>
      <c r="B636" s="31"/>
      <c r="C636" s="33"/>
      <c r="D636" s="33"/>
    </row>
    <row r="637" spans="1:4">
      <c r="A637" s="31"/>
      <c r="B637" s="31"/>
      <c r="C637" s="33"/>
      <c r="D637" s="33"/>
    </row>
    <row r="638" spans="1:4">
      <c r="A638" s="31"/>
      <c r="B638" s="31"/>
      <c r="C638" s="33"/>
      <c r="D638" s="33"/>
    </row>
    <row r="639" spans="1:4">
      <c r="A639" s="31"/>
      <c r="B639" s="31"/>
      <c r="C639" s="33"/>
      <c r="D639" s="33"/>
    </row>
    <row r="640" spans="1:4">
      <c r="A640" s="31"/>
      <c r="B640" s="31"/>
      <c r="C640" s="33"/>
      <c r="D640" s="33"/>
    </row>
    <row r="641" spans="1:4">
      <c r="A641" s="31"/>
      <c r="B641" s="31"/>
      <c r="C641" s="33"/>
      <c r="D641" s="33"/>
    </row>
    <row r="642" spans="1:4">
      <c r="A642" s="31"/>
      <c r="B642" s="31"/>
      <c r="C642" s="33"/>
      <c r="D642" s="33"/>
    </row>
    <row r="643" spans="1:4">
      <c r="A643" s="31"/>
      <c r="B643" s="31"/>
      <c r="C643" s="33"/>
      <c r="D643" s="33"/>
    </row>
    <row r="644" spans="1:4">
      <c r="A644" s="31"/>
      <c r="B644" s="31"/>
      <c r="C644" s="33"/>
      <c r="D644" s="33"/>
    </row>
    <row r="645" spans="1:4">
      <c r="A645" s="31"/>
      <c r="B645" s="31"/>
      <c r="C645" s="33"/>
      <c r="D645" s="33"/>
    </row>
    <row r="646" spans="1:4">
      <c r="A646" s="31"/>
      <c r="B646" s="31"/>
      <c r="C646" s="33"/>
      <c r="D646" s="33"/>
    </row>
    <row r="647" spans="1:4">
      <c r="A647" s="31"/>
      <c r="B647" s="31"/>
      <c r="C647" s="33"/>
      <c r="D647" s="33"/>
    </row>
    <row r="648" spans="1:4">
      <c r="A648" s="31"/>
      <c r="B648" s="31"/>
      <c r="C648" s="33"/>
      <c r="D648" s="33"/>
    </row>
    <row r="649" spans="1:4">
      <c r="A649" s="31"/>
      <c r="B649" s="31"/>
      <c r="C649" s="33"/>
      <c r="D649" s="33"/>
    </row>
    <row r="650" spans="1:4">
      <c r="A650" s="31"/>
      <c r="B650" s="31"/>
      <c r="C650" s="33"/>
      <c r="D650" s="33"/>
    </row>
    <row r="651" spans="1:4">
      <c r="A651" s="31"/>
      <c r="B651" s="31"/>
      <c r="C651" s="33"/>
      <c r="D651" s="33"/>
    </row>
    <row r="652" spans="1:4">
      <c r="A652" s="31"/>
      <c r="B652" s="31"/>
      <c r="C652" s="33"/>
      <c r="D652" s="33"/>
    </row>
    <row r="653" spans="1:4">
      <c r="A653" s="31"/>
      <c r="B653" s="31"/>
      <c r="C653" s="33"/>
      <c r="D653" s="33"/>
    </row>
    <row r="654" spans="1:4">
      <c r="A654" s="31"/>
      <c r="B654" s="31"/>
      <c r="C654" s="33"/>
      <c r="D654" s="33"/>
    </row>
    <row r="655" spans="1:4">
      <c r="A655" s="31"/>
      <c r="B655" s="31"/>
      <c r="C655" s="33"/>
      <c r="D655" s="33"/>
    </row>
    <row r="656" spans="1:4">
      <c r="A656" s="31"/>
      <c r="B656" s="31"/>
      <c r="C656" s="33"/>
      <c r="D656" s="33"/>
    </row>
    <row r="657" spans="1:4">
      <c r="A657" s="31"/>
      <c r="B657" s="31"/>
      <c r="C657" s="33"/>
      <c r="D657" s="33"/>
    </row>
    <row r="658" spans="1:4">
      <c r="A658" s="31"/>
      <c r="B658" s="31"/>
      <c r="C658" s="33"/>
      <c r="D658" s="33"/>
    </row>
    <row r="659" spans="1:4">
      <c r="A659" s="31"/>
      <c r="B659" s="31"/>
      <c r="C659" s="33"/>
      <c r="D659" s="33"/>
    </row>
    <row r="660" spans="1:4">
      <c r="A660" s="31"/>
      <c r="B660" s="31"/>
      <c r="C660" s="33"/>
      <c r="D660" s="33"/>
    </row>
    <row r="661" spans="1:4">
      <c r="A661" s="31"/>
      <c r="B661" s="31"/>
      <c r="C661" s="33"/>
      <c r="D661" s="33"/>
    </row>
    <row r="662" spans="1:4">
      <c r="A662" s="31"/>
      <c r="B662" s="31"/>
      <c r="C662" s="33"/>
      <c r="D662" s="33"/>
    </row>
    <row r="663" spans="1:4">
      <c r="A663" s="31"/>
      <c r="B663" s="31"/>
      <c r="C663" s="33"/>
      <c r="D663" s="33"/>
    </row>
    <row r="664" spans="1:4">
      <c r="A664" s="31"/>
      <c r="B664" s="31"/>
      <c r="C664" s="33"/>
      <c r="D664" s="33"/>
    </row>
    <row r="665" spans="1:4">
      <c r="A665" s="31"/>
      <c r="B665" s="31"/>
      <c r="C665" s="33"/>
      <c r="D665" s="33"/>
    </row>
    <row r="666" spans="1:4">
      <c r="A666" s="31"/>
      <c r="B666" s="31"/>
      <c r="C666" s="33"/>
      <c r="D666" s="33"/>
    </row>
    <row r="667" spans="1:4">
      <c r="A667" s="31"/>
      <c r="B667" s="31"/>
      <c r="C667" s="33"/>
      <c r="D667" s="33"/>
    </row>
    <row r="668" spans="1:4">
      <c r="A668" s="31"/>
      <c r="B668" s="31"/>
      <c r="C668" s="33"/>
      <c r="D668" s="33"/>
    </row>
    <row r="669" spans="1:4">
      <c r="A669" s="31"/>
      <c r="B669" s="31"/>
      <c r="C669" s="33"/>
      <c r="D669" s="33"/>
    </row>
    <row r="670" spans="1:4">
      <c r="A670" s="31"/>
      <c r="B670" s="31"/>
      <c r="C670" s="33"/>
      <c r="D670" s="33"/>
    </row>
    <row r="671" spans="1:4">
      <c r="A671" s="31"/>
      <c r="B671" s="31"/>
      <c r="C671" s="33"/>
      <c r="D671" s="33"/>
    </row>
    <row r="672" spans="1:4">
      <c r="A672" s="31"/>
      <c r="B672" s="31"/>
      <c r="C672" s="33"/>
      <c r="D672" s="33"/>
    </row>
    <row r="673" spans="1:4">
      <c r="A673" s="31"/>
      <c r="B673" s="31"/>
      <c r="C673" s="33"/>
      <c r="D673" s="33"/>
    </row>
    <row r="674" spans="1:4">
      <c r="A674" s="31"/>
      <c r="B674" s="31"/>
      <c r="C674" s="33"/>
      <c r="D674" s="33"/>
    </row>
    <row r="675" spans="1:4">
      <c r="A675" s="31"/>
      <c r="B675" s="31"/>
      <c r="C675" s="33"/>
      <c r="D675" s="33"/>
    </row>
    <row r="676" spans="1:4">
      <c r="A676" s="31"/>
      <c r="B676" s="31"/>
      <c r="C676" s="33"/>
      <c r="D676" s="33"/>
    </row>
    <row r="677" spans="1:4">
      <c r="A677" s="31"/>
      <c r="B677" s="31"/>
      <c r="C677" s="33"/>
      <c r="D677" s="33"/>
    </row>
    <row r="678" spans="1:4">
      <c r="A678" s="31"/>
      <c r="B678" s="31"/>
      <c r="C678" s="33"/>
      <c r="D678" s="33"/>
    </row>
    <row r="679" spans="1:4">
      <c r="A679" s="31"/>
      <c r="B679" s="31"/>
      <c r="C679" s="33"/>
      <c r="D679" s="33"/>
    </row>
    <row r="680" spans="1:4">
      <c r="A680" s="31"/>
      <c r="B680" s="31"/>
      <c r="C680" s="33"/>
      <c r="D680" s="33"/>
    </row>
    <row r="681" spans="1:4">
      <c r="A681" s="31"/>
      <c r="B681" s="31"/>
      <c r="C681" s="33"/>
      <c r="D681" s="33"/>
    </row>
    <row r="682" spans="1:4">
      <c r="A682" s="31"/>
      <c r="B682" s="31"/>
      <c r="C682" s="33"/>
      <c r="D682" s="33"/>
    </row>
    <row r="683" spans="1:4">
      <c r="A683" s="31"/>
      <c r="B683" s="31"/>
      <c r="C683" s="33"/>
      <c r="D683" s="33"/>
    </row>
    <row r="684" spans="1:4">
      <c r="A684" s="31"/>
      <c r="B684" s="31"/>
      <c r="C684" s="33"/>
      <c r="D684" s="33"/>
    </row>
    <row r="685" spans="1:4">
      <c r="A685" s="31"/>
      <c r="B685" s="31"/>
      <c r="C685" s="33"/>
      <c r="D685" s="33"/>
    </row>
    <row r="686" spans="1:4">
      <c r="A686" s="31"/>
      <c r="B686" s="31"/>
      <c r="C686" s="33"/>
      <c r="D686" s="33"/>
    </row>
    <row r="687" spans="1:4">
      <c r="A687" s="31"/>
      <c r="B687" s="31"/>
      <c r="C687" s="33"/>
      <c r="D687" s="33"/>
    </row>
    <row r="688" spans="1:4">
      <c r="A688" s="31"/>
      <c r="B688" s="31"/>
      <c r="C688" s="33"/>
      <c r="D688" s="33"/>
    </row>
    <row r="689" spans="1:4">
      <c r="A689" s="31"/>
      <c r="B689" s="31"/>
      <c r="C689" s="33"/>
      <c r="D689" s="33"/>
    </row>
    <row r="690" spans="1:4">
      <c r="A690" s="31"/>
      <c r="B690" s="31"/>
      <c r="C690" s="33"/>
      <c r="D690" s="33"/>
    </row>
    <row r="691" spans="1:4">
      <c r="A691" s="31"/>
      <c r="B691" s="31"/>
      <c r="C691" s="33"/>
      <c r="D691" s="33"/>
    </row>
    <row r="692" spans="1:4">
      <c r="A692" s="31"/>
      <c r="B692" s="31"/>
      <c r="C692" s="33"/>
      <c r="D692" s="33"/>
    </row>
    <row r="693" spans="1:4">
      <c r="A693" s="31"/>
      <c r="B693" s="31"/>
      <c r="C693" s="33"/>
      <c r="D693" s="33"/>
    </row>
    <row r="694" spans="1:4">
      <c r="A694" s="31"/>
      <c r="B694" s="31"/>
      <c r="C694" s="33"/>
      <c r="D694" s="33"/>
    </row>
    <row r="695" spans="1:4">
      <c r="A695" s="31"/>
      <c r="B695" s="31"/>
      <c r="C695" s="33"/>
      <c r="D695" s="33"/>
    </row>
    <row r="696" spans="1:4">
      <c r="A696" s="31"/>
      <c r="B696" s="31"/>
      <c r="C696" s="33"/>
      <c r="D696" s="33"/>
    </row>
    <row r="697" spans="1:4">
      <c r="A697" s="31"/>
      <c r="B697" s="31"/>
      <c r="C697" s="33"/>
      <c r="D697" s="33"/>
    </row>
    <row r="698" spans="1:4">
      <c r="A698" s="31"/>
      <c r="B698" s="31"/>
      <c r="C698" s="33"/>
      <c r="D698" s="33"/>
    </row>
    <row r="699" spans="1:4">
      <c r="A699" s="31"/>
      <c r="B699" s="31"/>
      <c r="C699" s="33"/>
      <c r="D699" s="33"/>
    </row>
    <row r="700" spans="1:4">
      <c r="A700" s="31"/>
      <c r="B700" s="31"/>
      <c r="C700" s="33"/>
      <c r="D700" s="33"/>
    </row>
    <row r="701" spans="1:4">
      <c r="A701" s="31"/>
      <c r="B701" s="31"/>
      <c r="C701" s="33"/>
      <c r="D701" s="33"/>
    </row>
    <row r="702" spans="1:4">
      <c r="A702" s="31"/>
      <c r="B702" s="31"/>
      <c r="C702" s="33"/>
      <c r="D702" s="33"/>
    </row>
    <row r="703" spans="1:4">
      <c r="A703" s="31"/>
      <c r="B703" s="31"/>
      <c r="C703" s="33"/>
      <c r="D703" s="33"/>
    </row>
    <row r="704" spans="1:4">
      <c r="A704" s="31"/>
      <c r="B704" s="31"/>
      <c r="C704" s="33"/>
      <c r="D704" s="33"/>
    </row>
    <row r="705" spans="1:4">
      <c r="A705" s="31"/>
      <c r="B705" s="31"/>
      <c r="C705" s="33"/>
      <c r="D705" s="33"/>
    </row>
    <row r="706" spans="1:4">
      <c r="A706" s="31"/>
      <c r="B706" s="31"/>
      <c r="C706" s="33"/>
      <c r="D706" s="33"/>
    </row>
    <row r="707" spans="1:4">
      <c r="A707" s="31"/>
      <c r="B707" s="31"/>
      <c r="C707" s="33"/>
      <c r="D707" s="33"/>
    </row>
    <row r="708" spans="1:4">
      <c r="A708" s="31"/>
      <c r="B708" s="31"/>
      <c r="C708" s="33"/>
      <c r="D708" s="33"/>
    </row>
    <row r="709" spans="1:4">
      <c r="A709" s="31"/>
      <c r="B709" s="31"/>
      <c r="C709" s="33"/>
      <c r="D709" s="33"/>
    </row>
    <row r="710" spans="1:4">
      <c r="A710" s="31"/>
      <c r="B710" s="31"/>
      <c r="C710" s="33"/>
      <c r="D710" s="33"/>
    </row>
    <row r="711" spans="1:4">
      <c r="A711" s="31"/>
      <c r="B711" s="31"/>
      <c r="C711" s="33"/>
      <c r="D711" s="33"/>
    </row>
    <row r="712" spans="1:4">
      <c r="A712" s="31"/>
      <c r="B712" s="31"/>
      <c r="C712" s="33"/>
      <c r="D712" s="33"/>
    </row>
    <row r="713" spans="1:4">
      <c r="A713" s="31"/>
      <c r="B713" s="31"/>
      <c r="C713" s="33"/>
      <c r="D713" s="33"/>
    </row>
    <row r="714" spans="1:4">
      <c r="A714" s="31"/>
      <c r="B714" s="31"/>
      <c r="C714" s="33"/>
      <c r="D714" s="33"/>
    </row>
    <row r="715" spans="1:4">
      <c r="A715" s="31"/>
      <c r="B715" s="31"/>
      <c r="C715" s="33"/>
      <c r="D715" s="33"/>
    </row>
    <row r="716" spans="1:4">
      <c r="A716" s="31"/>
      <c r="B716" s="31"/>
      <c r="C716" s="33"/>
      <c r="D716" s="33"/>
    </row>
    <row r="717" spans="1:4">
      <c r="A717" s="31"/>
      <c r="B717" s="31"/>
      <c r="C717" s="33"/>
      <c r="D717" s="33"/>
    </row>
    <row r="718" spans="1:4">
      <c r="A718" s="31"/>
      <c r="B718" s="31"/>
      <c r="C718" s="33"/>
      <c r="D718" s="33"/>
    </row>
    <row r="719" spans="1:4">
      <c r="A719" s="31"/>
      <c r="B719" s="31"/>
      <c r="C719" s="33"/>
      <c r="D719" s="33"/>
    </row>
    <row r="720" spans="1:4">
      <c r="A720" s="31"/>
      <c r="B720" s="31"/>
      <c r="C720" s="33"/>
      <c r="D720" s="33"/>
    </row>
    <row r="721" spans="1:4">
      <c r="A721" s="31"/>
      <c r="B721" s="31"/>
      <c r="C721" s="33"/>
      <c r="D721" s="33"/>
    </row>
    <row r="722" spans="1:4">
      <c r="A722" s="31"/>
      <c r="B722" s="31"/>
      <c r="C722" s="33"/>
      <c r="D722" s="33"/>
    </row>
    <row r="723" spans="1:4">
      <c r="A723" s="31"/>
      <c r="B723" s="31"/>
      <c r="C723" s="33"/>
      <c r="D723" s="33"/>
    </row>
    <row r="724" spans="1:4">
      <c r="A724" s="31"/>
      <c r="B724" s="31"/>
      <c r="C724" s="33"/>
      <c r="D724" s="33"/>
    </row>
    <row r="725" spans="1:4">
      <c r="C725" s="13"/>
      <c r="D725" s="13"/>
    </row>
    <row r="726" spans="1:4">
      <c r="C726" s="13"/>
      <c r="D726" s="13"/>
    </row>
    <row r="727" spans="1:4">
      <c r="C727" s="13"/>
      <c r="D727" s="13"/>
    </row>
    <row r="728" spans="1:4">
      <c r="C728" s="13"/>
      <c r="D728" s="13"/>
    </row>
    <row r="729" spans="1:4">
      <c r="C729" s="13"/>
      <c r="D729" s="13"/>
    </row>
    <row r="730" spans="1:4">
      <c r="C730" s="13"/>
      <c r="D730" s="13"/>
    </row>
    <row r="731" spans="1:4">
      <c r="C731" s="13"/>
      <c r="D731" s="13"/>
    </row>
    <row r="732" spans="1:4">
      <c r="C732" s="13"/>
      <c r="D732" s="13"/>
    </row>
    <row r="733" spans="1:4">
      <c r="C733" s="13"/>
      <c r="D733" s="13"/>
    </row>
    <row r="734" spans="1:4">
      <c r="C734" s="13"/>
      <c r="D734" s="13"/>
    </row>
    <row r="735" spans="1:4">
      <c r="C735" s="13"/>
      <c r="D735" s="13"/>
    </row>
    <row r="736" spans="1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  <row r="2649" spans="3:4">
      <c r="C2649" s="13"/>
      <c r="D2649" s="13"/>
    </row>
    <row r="2650" spans="3:4">
      <c r="C2650" s="13"/>
      <c r="D2650" s="13"/>
    </row>
    <row r="2651" spans="3:4">
      <c r="C2651" s="13"/>
      <c r="D2651" s="13"/>
    </row>
    <row r="2652" spans="3:4">
      <c r="C2652" s="13"/>
      <c r="D2652" s="13"/>
    </row>
    <row r="2653" spans="3:4">
      <c r="C2653" s="13"/>
      <c r="D2653" s="13"/>
    </row>
    <row r="2654" spans="3:4">
      <c r="C2654" s="13"/>
      <c r="D2654" s="13"/>
    </row>
    <row r="2655" spans="3:4">
      <c r="C2655" s="13"/>
      <c r="D2655" s="13"/>
    </row>
    <row r="2656" spans="3:4">
      <c r="C2656" s="13"/>
      <c r="D2656" s="13"/>
    </row>
    <row r="2657" spans="3:4">
      <c r="C2657" s="13"/>
      <c r="D2657" s="13"/>
    </row>
    <row r="2658" spans="3:4">
      <c r="C2658" s="13"/>
      <c r="D2658" s="13"/>
    </row>
    <row r="2659" spans="3:4">
      <c r="C2659" s="13"/>
      <c r="D2659" s="13"/>
    </row>
    <row r="2660" spans="3:4">
      <c r="C2660" s="13"/>
      <c r="D2660" s="13"/>
    </row>
    <row r="2661" spans="3:4">
      <c r="C2661" s="13"/>
      <c r="D2661" s="13"/>
    </row>
    <row r="2662" spans="3:4">
      <c r="C2662" s="13"/>
      <c r="D2662" s="13"/>
    </row>
    <row r="2663" spans="3:4">
      <c r="C2663" s="13"/>
      <c r="D2663" s="13"/>
    </row>
    <row r="2664" spans="3:4">
      <c r="C2664" s="13"/>
      <c r="D2664" s="13"/>
    </row>
    <row r="2665" spans="3:4">
      <c r="C2665" s="13"/>
      <c r="D2665" s="13"/>
    </row>
    <row r="2666" spans="3:4">
      <c r="C2666" s="13"/>
      <c r="D2666" s="13"/>
    </row>
    <row r="2667" spans="3:4">
      <c r="C2667" s="13"/>
      <c r="D2667" s="13"/>
    </row>
    <row r="2668" spans="3:4">
      <c r="C2668" s="13"/>
      <c r="D2668" s="13"/>
    </row>
    <row r="2669" spans="3:4">
      <c r="C2669" s="13"/>
      <c r="D2669" s="13"/>
    </row>
    <row r="2670" spans="3:4">
      <c r="C2670" s="13"/>
      <c r="D2670" s="13"/>
    </row>
    <row r="2671" spans="3:4">
      <c r="C2671" s="13"/>
      <c r="D2671" s="13"/>
    </row>
    <row r="2672" spans="3:4">
      <c r="C2672" s="13"/>
      <c r="D2672" s="13"/>
    </row>
    <row r="2673" spans="3:4">
      <c r="C2673" s="13"/>
      <c r="D2673" s="13"/>
    </row>
    <row r="2674" spans="3:4">
      <c r="C2674" s="13"/>
      <c r="D2674" s="13"/>
    </row>
    <row r="2675" spans="3:4">
      <c r="C2675" s="13"/>
      <c r="D2675" s="13"/>
    </row>
    <row r="2676" spans="3:4">
      <c r="C2676" s="13"/>
      <c r="D2676" s="13"/>
    </row>
    <row r="2677" spans="3:4">
      <c r="C2677" s="13"/>
      <c r="D2677" s="13"/>
    </row>
    <row r="2678" spans="3:4">
      <c r="C2678" s="13"/>
      <c r="D2678" s="13"/>
    </row>
    <row r="2679" spans="3:4">
      <c r="C2679" s="13"/>
      <c r="D2679" s="13"/>
    </row>
    <row r="2680" spans="3:4">
      <c r="C2680" s="13"/>
      <c r="D2680" s="13"/>
    </row>
    <row r="2681" spans="3:4">
      <c r="C2681" s="13"/>
      <c r="D2681" s="13"/>
    </row>
    <row r="2682" spans="3:4">
      <c r="C2682" s="13"/>
      <c r="D2682" s="13"/>
    </row>
    <row r="2683" spans="3:4">
      <c r="C2683" s="13"/>
      <c r="D2683" s="13"/>
    </row>
    <row r="2684" spans="3:4">
      <c r="C2684" s="13"/>
      <c r="D2684" s="13"/>
    </row>
    <row r="2685" spans="3:4">
      <c r="C2685" s="13"/>
      <c r="D2685" s="13"/>
    </row>
    <row r="2686" spans="3:4">
      <c r="C2686" s="13"/>
      <c r="D2686" s="13"/>
    </row>
    <row r="2687" spans="3:4">
      <c r="C2687" s="13"/>
      <c r="D2687" s="13"/>
    </row>
    <row r="2688" spans="3:4">
      <c r="C2688" s="13"/>
      <c r="D2688" s="13"/>
    </row>
    <row r="2689" spans="3:4">
      <c r="C2689" s="13"/>
      <c r="D2689" s="13"/>
    </row>
    <row r="2690" spans="3:4">
      <c r="C2690" s="13"/>
      <c r="D2690" s="13"/>
    </row>
    <row r="2691" spans="3:4">
      <c r="C2691" s="13"/>
      <c r="D2691" s="13"/>
    </row>
    <row r="2692" spans="3:4">
      <c r="C2692" s="13"/>
      <c r="D2692" s="13"/>
    </row>
    <row r="2693" spans="3:4">
      <c r="C2693" s="13"/>
      <c r="D2693" s="13"/>
    </row>
    <row r="2694" spans="3:4">
      <c r="C2694" s="13"/>
      <c r="D2694" s="13"/>
    </row>
    <row r="2695" spans="3:4">
      <c r="C2695" s="13"/>
      <c r="D2695" s="13"/>
    </row>
    <row r="2696" spans="3:4">
      <c r="C2696" s="13"/>
      <c r="D2696" s="13"/>
    </row>
    <row r="2697" spans="3:4">
      <c r="C2697" s="13"/>
      <c r="D2697" s="13"/>
    </row>
    <row r="2698" spans="3:4">
      <c r="C2698" s="13"/>
      <c r="D2698" s="13"/>
    </row>
    <row r="2699" spans="3:4">
      <c r="C2699" s="13"/>
      <c r="D2699" s="13"/>
    </row>
    <row r="2700" spans="3:4">
      <c r="C2700" s="13"/>
      <c r="D2700" s="13"/>
    </row>
    <row r="2701" spans="3:4">
      <c r="C2701" s="13"/>
      <c r="D2701" s="13"/>
    </row>
    <row r="2702" spans="3:4">
      <c r="C2702" s="13"/>
      <c r="D2702" s="13"/>
    </row>
    <row r="2703" spans="3:4">
      <c r="C2703" s="13"/>
      <c r="D2703" s="13"/>
    </row>
    <row r="2704" spans="3:4">
      <c r="C2704" s="13"/>
      <c r="D2704" s="13"/>
    </row>
    <row r="2705" spans="3:4">
      <c r="C2705" s="13"/>
      <c r="D2705" s="13"/>
    </row>
    <row r="2706" spans="3:4">
      <c r="C2706" s="13"/>
      <c r="D2706" s="13"/>
    </row>
    <row r="2707" spans="3:4">
      <c r="C2707" s="13"/>
      <c r="D2707" s="13"/>
    </row>
    <row r="2708" spans="3:4">
      <c r="C2708" s="13"/>
      <c r="D2708" s="13"/>
    </row>
    <row r="2709" spans="3:4">
      <c r="C2709" s="13"/>
      <c r="D2709" s="13"/>
    </row>
    <row r="2710" spans="3:4">
      <c r="C2710" s="13"/>
      <c r="D2710" s="13"/>
    </row>
    <row r="2711" spans="3:4">
      <c r="C2711" s="13"/>
      <c r="D2711" s="13"/>
    </row>
    <row r="2712" spans="3:4">
      <c r="C2712" s="13"/>
      <c r="D2712" s="13"/>
    </row>
    <row r="2713" spans="3:4">
      <c r="C2713" s="13"/>
      <c r="D2713" s="13"/>
    </row>
    <row r="2714" spans="3:4">
      <c r="C2714" s="13"/>
      <c r="D2714" s="13"/>
    </row>
    <row r="2715" spans="3:4">
      <c r="C2715" s="13"/>
      <c r="D2715" s="13"/>
    </row>
    <row r="2716" spans="3:4">
      <c r="C2716" s="13"/>
      <c r="D2716" s="13"/>
    </row>
    <row r="2717" spans="3:4">
      <c r="C2717" s="13"/>
      <c r="D2717" s="13"/>
    </row>
    <row r="2718" spans="3:4">
      <c r="C2718" s="13"/>
      <c r="D2718" s="13"/>
    </row>
    <row r="2719" spans="3:4">
      <c r="C2719" s="13"/>
      <c r="D2719" s="13"/>
    </row>
    <row r="2720" spans="3:4">
      <c r="C2720" s="13"/>
      <c r="D2720" s="13"/>
    </row>
    <row r="2721" spans="3:4">
      <c r="C2721" s="13"/>
      <c r="D2721" s="13"/>
    </row>
    <row r="2722" spans="3:4">
      <c r="C2722" s="13"/>
      <c r="D2722" s="13"/>
    </row>
    <row r="2723" spans="3:4">
      <c r="C2723" s="13"/>
      <c r="D2723" s="13"/>
    </row>
    <row r="2724" spans="3:4">
      <c r="C2724" s="13"/>
      <c r="D2724" s="13"/>
    </row>
    <row r="2725" spans="3:4">
      <c r="C2725" s="13"/>
      <c r="D2725" s="13"/>
    </row>
    <row r="2726" spans="3:4">
      <c r="C2726" s="13"/>
      <c r="D2726" s="13"/>
    </row>
    <row r="2727" spans="3:4">
      <c r="C2727" s="13"/>
      <c r="D2727" s="13"/>
    </row>
    <row r="2728" spans="3:4">
      <c r="C2728" s="13"/>
      <c r="D2728" s="13"/>
    </row>
    <row r="2729" spans="3:4">
      <c r="C2729" s="13"/>
      <c r="D2729" s="13"/>
    </row>
    <row r="2730" spans="3:4">
      <c r="C2730" s="13"/>
      <c r="D2730" s="13"/>
    </row>
    <row r="2731" spans="3:4">
      <c r="C2731" s="13"/>
      <c r="D2731" s="13"/>
    </row>
    <row r="2732" spans="3:4">
      <c r="C2732" s="13"/>
      <c r="D2732" s="13"/>
    </row>
    <row r="2733" spans="3:4">
      <c r="C2733" s="13"/>
      <c r="D2733" s="13"/>
    </row>
    <row r="2734" spans="3:4">
      <c r="C2734" s="13"/>
      <c r="D2734" s="13"/>
    </row>
    <row r="2735" spans="3:4">
      <c r="C2735" s="13"/>
      <c r="D2735" s="13"/>
    </row>
    <row r="2736" spans="3:4">
      <c r="C2736" s="13"/>
      <c r="D2736" s="13"/>
    </row>
    <row r="2737" spans="3:4">
      <c r="C2737" s="13"/>
      <c r="D2737" s="13"/>
    </row>
    <row r="2738" spans="3:4">
      <c r="C2738" s="13"/>
      <c r="D2738" s="13"/>
    </row>
    <row r="2739" spans="3:4">
      <c r="C2739" s="13"/>
      <c r="D2739" s="13"/>
    </row>
    <row r="2740" spans="3:4">
      <c r="C2740" s="13"/>
      <c r="D2740" s="13"/>
    </row>
    <row r="2741" spans="3:4">
      <c r="C2741" s="13"/>
      <c r="D2741" s="13"/>
    </row>
    <row r="2742" spans="3:4">
      <c r="C2742" s="13"/>
      <c r="D2742" s="13"/>
    </row>
    <row r="2743" spans="3:4">
      <c r="C2743" s="13"/>
      <c r="D2743" s="13"/>
    </row>
    <row r="2744" spans="3:4">
      <c r="C2744" s="13"/>
      <c r="D2744" s="13"/>
    </row>
    <row r="2745" spans="3:4">
      <c r="C2745" s="13"/>
      <c r="D2745" s="13"/>
    </row>
    <row r="2746" spans="3:4">
      <c r="C2746" s="13"/>
      <c r="D2746" s="13"/>
    </row>
    <row r="2747" spans="3:4">
      <c r="C2747" s="13"/>
      <c r="D2747" s="13"/>
    </row>
    <row r="2748" spans="3:4">
      <c r="C2748" s="13"/>
      <c r="D2748" s="13"/>
    </row>
    <row r="2749" spans="3:4">
      <c r="C2749" s="13"/>
      <c r="D2749" s="13"/>
    </row>
    <row r="2750" spans="3:4">
      <c r="C2750" s="13"/>
      <c r="D2750" s="13"/>
    </row>
    <row r="2751" spans="3:4">
      <c r="C2751" s="13"/>
      <c r="D2751" s="13"/>
    </row>
    <row r="2752" spans="3:4">
      <c r="C2752" s="13"/>
      <c r="D2752" s="13"/>
    </row>
    <row r="2753" spans="3:4">
      <c r="C2753" s="13"/>
      <c r="D2753" s="13"/>
    </row>
    <row r="2754" spans="3:4">
      <c r="C2754" s="13"/>
      <c r="D2754" s="13"/>
    </row>
    <row r="2755" spans="3:4">
      <c r="C2755" s="13"/>
      <c r="D2755" s="13"/>
    </row>
    <row r="2756" spans="3:4">
      <c r="C2756" s="13"/>
      <c r="D2756" s="13"/>
    </row>
    <row r="2757" spans="3:4">
      <c r="C2757" s="13"/>
      <c r="D2757" s="13"/>
    </row>
    <row r="2758" spans="3:4">
      <c r="C2758" s="13"/>
      <c r="D2758" s="13"/>
    </row>
    <row r="2759" spans="3:4">
      <c r="C2759" s="13"/>
      <c r="D2759" s="13"/>
    </row>
    <row r="2760" spans="3:4">
      <c r="C2760" s="13"/>
      <c r="D2760" s="13"/>
    </row>
    <row r="2761" spans="3:4">
      <c r="C2761" s="13"/>
      <c r="D2761" s="13"/>
    </row>
    <row r="2762" spans="3:4">
      <c r="C2762" s="13"/>
      <c r="D2762" s="13"/>
    </row>
    <row r="2763" spans="3:4">
      <c r="C2763" s="13"/>
      <c r="D2763" s="13"/>
    </row>
    <row r="2764" spans="3:4">
      <c r="C2764" s="13"/>
      <c r="D2764" s="13"/>
    </row>
    <row r="2765" spans="3:4">
      <c r="C2765" s="13"/>
      <c r="D2765" s="13"/>
    </row>
    <row r="2766" spans="3:4">
      <c r="C2766" s="13"/>
      <c r="D2766" s="13"/>
    </row>
    <row r="2767" spans="3:4">
      <c r="C2767" s="13"/>
      <c r="D2767" s="13"/>
    </row>
    <row r="2768" spans="3:4">
      <c r="C2768" s="13"/>
      <c r="D2768" s="13"/>
    </row>
    <row r="2769" spans="3:4">
      <c r="C2769" s="13"/>
      <c r="D2769" s="13"/>
    </row>
    <row r="2770" spans="3:4">
      <c r="C2770" s="13"/>
      <c r="D2770" s="13"/>
    </row>
    <row r="2771" spans="3:4">
      <c r="C2771" s="13"/>
      <c r="D2771" s="13"/>
    </row>
    <row r="2772" spans="3:4">
      <c r="C2772" s="13"/>
      <c r="D2772" s="13"/>
    </row>
    <row r="2773" spans="3:4">
      <c r="C2773" s="13"/>
      <c r="D2773" s="13"/>
    </row>
    <row r="2774" spans="3:4">
      <c r="C2774" s="13"/>
      <c r="D2774" s="13"/>
    </row>
    <row r="2775" spans="3:4">
      <c r="C2775" s="13"/>
      <c r="D2775" s="13"/>
    </row>
    <row r="2776" spans="3:4">
      <c r="C2776" s="13"/>
      <c r="D2776" s="13"/>
    </row>
    <row r="2777" spans="3:4">
      <c r="C2777" s="13"/>
      <c r="D2777" s="13"/>
    </row>
    <row r="2778" spans="3:4">
      <c r="C2778" s="13"/>
      <c r="D2778" s="13"/>
    </row>
    <row r="2779" spans="3:4">
      <c r="C2779" s="13"/>
      <c r="D2779" s="13"/>
    </row>
    <row r="2780" spans="3:4">
      <c r="C2780" s="13"/>
      <c r="D2780" s="13"/>
    </row>
    <row r="2781" spans="3:4">
      <c r="C2781" s="13"/>
      <c r="D2781" s="13"/>
    </row>
    <row r="2782" spans="3:4">
      <c r="C2782" s="13"/>
      <c r="D2782" s="13"/>
    </row>
    <row r="2783" spans="3:4">
      <c r="C2783" s="13"/>
      <c r="D2783" s="13"/>
    </row>
    <row r="2784" spans="3:4">
      <c r="C2784" s="13"/>
      <c r="D2784" s="13"/>
    </row>
    <row r="2785" spans="3:4">
      <c r="C2785" s="13"/>
      <c r="D2785" s="13"/>
    </row>
    <row r="2786" spans="3:4">
      <c r="C2786" s="13"/>
      <c r="D2786" s="13"/>
    </row>
    <row r="2787" spans="3:4">
      <c r="C2787" s="13"/>
      <c r="D2787" s="13"/>
    </row>
    <row r="2788" spans="3:4">
      <c r="C2788" s="13"/>
      <c r="D2788" s="13"/>
    </row>
    <row r="2789" spans="3:4">
      <c r="C2789" s="13"/>
      <c r="D2789" s="13"/>
    </row>
    <row r="2790" spans="3:4">
      <c r="C2790" s="13"/>
      <c r="D2790" s="13"/>
    </row>
    <row r="2791" spans="3:4">
      <c r="C2791" s="13"/>
      <c r="D2791" s="13"/>
    </row>
    <row r="2792" spans="3:4">
      <c r="C2792" s="13"/>
      <c r="D2792" s="13"/>
    </row>
    <row r="2793" spans="3:4">
      <c r="C2793" s="13"/>
      <c r="D2793" s="13"/>
    </row>
    <row r="2794" spans="3:4">
      <c r="C2794" s="13"/>
      <c r="D2794" s="13"/>
    </row>
    <row r="2795" spans="3:4">
      <c r="C2795" s="13"/>
      <c r="D2795" s="13"/>
    </row>
    <row r="2796" spans="3:4">
      <c r="C2796" s="13"/>
      <c r="D2796" s="13"/>
    </row>
    <row r="2797" spans="3:4">
      <c r="C2797" s="13"/>
      <c r="D2797" s="13"/>
    </row>
    <row r="2798" spans="3:4">
      <c r="C2798" s="13"/>
      <c r="D2798" s="13"/>
    </row>
    <row r="2799" spans="3:4">
      <c r="C2799" s="13"/>
      <c r="D2799" s="13"/>
    </row>
    <row r="2800" spans="3:4">
      <c r="C2800" s="13"/>
      <c r="D2800" s="13"/>
    </row>
    <row r="2801" spans="3:4">
      <c r="C2801" s="13"/>
      <c r="D2801" s="13"/>
    </row>
    <row r="2802" spans="3:4">
      <c r="C2802" s="13"/>
      <c r="D2802" s="13"/>
    </row>
    <row r="2803" spans="3:4">
      <c r="C2803" s="13"/>
      <c r="D2803" s="13"/>
    </row>
    <row r="2804" spans="3:4">
      <c r="C2804" s="13"/>
      <c r="D2804" s="13"/>
    </row>
    <row r="2805" spans="3:4">
      <c r="C2805" s="13"/>
      <c r="D2805" s="13"/>
    </row>
    <row r="2806" spans="3:4">
      <c r="C2806" s="13"/>
      <c r="D2806" s="13"/>
    </row>
    <row r="2807" spans="3:4">
      <c r="C2807" s="13"/>
      <c r="D2807" s="13"/>
    </row>
    <row r="2808" spans="3:4">
      <c r="C2808" s="13"/>
      <c r="D2808" s="13"/>
    </row>
    <row r="2809" spans="3:4">
      <c r="C2809" s="13"/>
      <c r="D2809" s="13"/>
    </row>
    <row r="2810" spans="3:4">
      <c r="C2810" s="13"/>
      <c r="D2810" s="13"/>
    </row>
    <row r="2811" spans="3:4">
      <c r="C2811" s="13"/>
      <c r="D2811" s="13"/>
    </row>
    <row r="2812" spans="3:4">
      <c r="C2812" s="13"/>
      <c r="D2812" s="13"/>
    </row>
    <row r="2813" spans="3:4">
      <c r="C2813" s="13"/>
      <c r="D2813" s="13"/>
    </row>
    <row r="2814" spans="3:4">
      <c r="C2814" s="13"/>
      <c r="D2814" s="13"/>
    </row>
    <row r="2815" spans="3:4">
      <c r="C2815" s="13"/>
      <c r="D2815" s="13"/>
    </row>
    <row r="2816" spans="3:4">
      <c r="C2816" s="13"/>
      <c r="D2816" s="13"/>
    </row>
    <row r="2817" spans="3:4">
      <c r="C2817" s="13"/>
      <c r="D2817" s="13"/>
    </row>
    <row r="2818" spans="3:4">
      <c r="C2818" s="13"/>
      <c r="D2818" s="13"/>
    </row>
    <row r="2819" spans="3:4">
      <c r="C2819" s="13"/>
      <c r="D2819" s="13"/>
    </row>
    <row r="2820" spans="3:4">
      <c r="C2820" s="13"/>
      <c r="D2820" s="13"/>
    </row>
    <row r="2821" spans="3:4">
      <c r="C2821" s="13"/>
      <c r="D2821" s="13"/>
    </row>
    <row r="2822" spans="3:4">
      <c r="C2822" s="13"/>
      <c r="D2822" s="13"/>
    </row>
    <row r="2823" spans="3:4">
      <c r="C2823" s="13"/>
      <c r="D2823" s="13"/>
    </row>
    <row r="2824" spans="3:4">
      <c r="C2824" s="13"/>
      <c r="D2824" s="13"/>
    </row>
    <row r="2825" spans="3:4">
      <c r="C2825" s="13"/>
      <c r="D2825" s="13"/>
    </row>
    <row r="2826" spans="3:4">
      <c r="C2826" s="13"/>
      <c r="D2826" s="13"/>
    </row>
    <row r="2827" spans="3:4">
      <c r="C2827" s="13"/>
      <c r="D2827" s="13"/>
    </row>
    <row r="2828" spans="3:4">
      <c r="C2828" s="13"/>
      <c r="D2828" s="13"/>
    </row>
    <row r="2829" spans="3:4">
      <c r="C2829" s="13"/>
      <c r="D2829" s="13"/>
    </row>
    <row r="2830" spans="3:4">
      <c r="C2830" s="13"/>
      <c r="D2830" s="13"/>
    </row>
    <row r="2831" spans="3:4">
      <c r="C2831" s="13"/>
      <c r="D2831" s="13"/>
    </row>
    <row r="2832" spans="3:4">
      <c r="C2832" s="13"/>
      <c r="D2832" s="13"/>
    </row>
    <row r="2833" spans="3:4">
      <c r="C2833" s="13"/>
      <c r="D2833" s="13"/>
    </row>
    <row r="2834" spans="3:4">
      <c r="C2834" s="13"/>
      <c r="D2834" s="13"/>
    </row>
    <row r="2835" spans="3:4">
      <c r="C2835" s="13"/>
      <c r="D2835" s="13"/>
    </row>
    <row r="2836" spans="3:4">
      <c r="C2836" s="13"/>
      <c r="D2836" s="13"/>
    </row>
    <row r="2837" spans="3:4">
      <c r="C2837" s="13"/>
      <c r="D2837" s="13"/>
    </row>
    <row r="2838" spans="3:4">
      <c r="C2838" s="13"/>
      <c r="D2838" s="13"/>
    </row>
    <row r="2839" spans="3:4">
      <c r="C2839" s="13"/>
      <c r="D2839" s="13"/>
    </row>
    <row r="2840" spans="3:4">
      <c r="C2840" s="13"/>
      <c r="D2840" s="13"/>
    </row>
    <row r="2841" spans="3:4">
      <c r="C2841" s="13"/>
      <c r="D2841" s="13"/>
    </row>
    <row r="2842" spans="3:4">
      <c r="C2842" s="13"/>
      <c r="D2842" s="13"/>
    </row>
    <row r="2843" spans="3:4">
      <c r="C2843" s="13"/>
      <c r="D2843" s="13"/>
    </row>
    <row r="2844" spans="3:4">
      <c r="C2844" s="13"/>
      <c r="D2844" s="13"/>
    </row>
    <row r="2845" spans="3:4">
      <c r="C2845" s="13"/>
      <c r="D2845" s="13"/>
    </row>
    <row r="2846" spans="3:4">
      <c r="C2846" s="13"/>
      <c r="D2846" s="13"/>
    </row>
    <row r="2847" spans="3:4">
      <c r="C2847" s="13"/>
      <c r="D2847" s="13"/>
    </row>
    <row r="2848" spans="3:4">
      <c r="C2848" s="13"/>
      <c r="D2848" s="13"/>
    </row>
    <row r="2849" spans="3:4">
      <c r="C2849" s="13"/>
      <c r="D2849" s="13"/>
    </row>
    <row r="2850" spans="3:4">
      <c r="C2850" s="13"/>
      <c r="D2850" s="13"/>
    </row>
    <row r="2851" spans="3:4">
      <c r="C2851" s="13"/>
      <c r="D2851" s="13"/>
    </row>
    <row r="2852" spans="3:4">
      <c r="C2852" s="13"/>
      <c r="D2852" s="13"/>
    </row>
    <row r="2853" spans="3:4">
      <c r="C2853" s="13"/>
      <c r="D2853" s="13"/>
    </row>
    <row r="2854" spans="3:4">
      <c r="C2854" s="13"/>
      <c r="D2854" s="13"/>
    </row>
    <row r="2855" spans="3:4">
      <c r="C2855" s="13"/>
      <c r="D2855" s="13"/>
    </row>
    <row r="2856" spans="3:4">
      <c r="C2856" s="13"/>
      <c r="D2856" s="13"/>
    </row>
    <row r="2857" spans="3:4">
      <c r="C2857" s="13"/>
      <c r="D2857" s="13"/>
    </row>
    <row r="2858" spans="3:4">
      <c r="C2858" s="13"/>
      <c r="D2858" s="13"/>
    </row>
    <row r="2859" spans="3:4">
      <c r="C2859" s="13"/>
      <c r="D2859" s="13"/>
    </row>
    <row r="2860" spans="3:4">
      <c r="C2860" s="13"/>
      <c r="D2860" s="13"/>
    </row>
    <row r="2861" spans="3:4">
      <c r="C2861" s="13"/>
      <c r="D2861" s="13"/>
    </row>
    <row r="2862" spans="3:4">
      <c r="C2862" s="13"/>
      <c r="D2862" s="13"/>
    </row>
    <row r="2863" spans="3:4">
      <c r="C2863" s="13"/>
      <c r="D2863" s="13"/>
    </row>
    <row r="2864" spans="3:4">
      <c r="C2864" s="13"/>
      <c r="D2864" s="13"/>
    </row>
    <row r="2865" spans="3:4">
      <c r="C2865" s="13"/>
      <c r="D2865" s="13"/>
    </row>
    <row r="2866" spans="3:4">
      <c r="C2866" s="13"/>
      <c r="D2866" s="13"/>
    </row>
    <row r="2867" spans="3:4">
      <c r="C2867" s="13"/>
      <c r="D2867" s="13"/>
    </row>
    <row r="2868" spans="3:4">
      <c r="C2868" s="13"/>
      <c r="D2868" s="13"/>
    </row>
    <row r="2869" spans="3:4">
      <c r="C2869" s="13"/>
      <c r="D2869" s="13"/>
    </row>
    <row r="2870" spans="3:4">
      <c r="C2870" s="13"/>
      <c r="D2870" s="13"/>
    </row>
    <row r="2871" spans="3:4">
      <c r="C2871" s="13"/>
      <c r="D2871" s="13"/>
    </row>
    <row r="2872" spans="3:4">
      <c r="C2872" s="13"/>
      <c r="D2872" s="13"/>
    </row>
    <row r="2873" spans="3:4">
      <c r="C2873" s="13"/>
      <c r="D2873" s="13"/>
    </row>
    <row r="2874" spans="3:4">
      <c r="C2874" s="13"/>
      <c r="D2874" s="13"/>
    </row>
    <row r="2875" spans="3:4">
      <c r="C2875" s="13"/>
      <c r="D2875" s="13"/>
    </row>
    <row r="2876" spans="3:4">
      <c r="C2876" s="13"/>
      <c r="D2876" s="13"/>
    </row>
    <row r="2877" spans="3:4">
      <c r="C2877" s="13"/>
      <c r="D2877" s="13"/>
    </row>
    <row r="2878" spans="3:4">
      <c r="C2878" s="13"/>
      <c r="D2878" s="13"/>
    </row>
    <row r="2879" spans="3:4">
      <c r="C2879" s="13"/>
      <c r="D2879" s="13"/>
    </row>
    <row r="2880" spans="3:4">
      <c r="C2880" s="13"/>
      <c r="D2880" s="13"/>
    </row>
    <row r="2881" spans="3:4">
      <c r="C2881" s="13"/>
      <c r="D2881" s="13"/>
    </row>
    <row r="2882" spans="3:4">
      <c r="C2882" s="13"/>
      <c r="D2882" s="13"/>
    </row>
    <row r="2883" spans="3:4">
      <c r="C2883" s="13"/>
      <c r="D2883" s="13"/>
    </row>
    <row r="2884" spans="3:4">
      <c r="C2884" s="13"/>
      <c r="D2884" s="13"/>
    </row>
    <row r="2885" spans="3:4">
      <c r="C2885" s="13"/>
      <c r="D2885" s="13"/>
    </row>
    <row r="2886" spans="3:4">
      <c r="C2886" s="13"/>
      <c r="D2886" s="13"/>
    </row>
    <row r="2887" spans="3:4">
      <c r="C2887" s="13"/>
      <c r="D2887" s="13"/>
    </row>
    <row r="2888" spans="3:4">
      <c r="C2888" s="13"/>
      <c r="D2888" s="13"/>
    </row>
    <row r="2889" spans="3:4">
      <c r="C2889" s="13"/>
      <c r="D2889" s="13"/>
    </row>
    <row r="2890" spans="3:4">
      <c r="C2890" s="13"/>
      <c r="D2890" s="13"/>
    </row>
    <row r="2891" spans="3:4">
      <c r="C2891" s="13"/>
      <c r="D2891" s="13"/>
    </row>
    <row r="2892" spans="3:4">
      <c r="C2892" s="13"/>
      <c r="D2892" s="13"/>
    </row>
    <row r="2893" spans="3:4">
      <c r="C2893" s="13"/>
      <c r="D2893" s="13"/>
    </row>
    <row r="2894" spans="3:4">
      <c r="C2894" s="13"/>
      <c r="D2894" s="13"/>
    </row>
    <row r="2895" spans="3:4">
      <c r="C2895" s="13"/>
      <c r="D2895" s="13"/>
    </row>
    <row r="2896" spans="3:4">
      <c r="C2896" s="13"/>
      <c r="D2896" s="13"/>
    </row>
    <row r="2897" spans="3:4">
      <c r="C2897" s="13"/>
      <c r="D2897" s="13"/>
    </row>
    <row r="2898" spans="3:4">
      <c r="C2898" s="13"/>
      <c r="D2898" s="13"/>
    </row>
    <row r="2899" spans="3:4">
      <c r="C2899" s="13"/>
      <c r="D2899" s="13"/>
    </row>
    <row r="2900" spans="3:4">
      <c r="C2900" s="13"/>
      <c r="D2900" s="13"/>
    </row>
    <row r="2901" spans="3:4">
      <c r="C2901" s="13"/>
      <c r="D2901" s="13"/>
    </row>
    <row r="2902" spans="3:4">
      <c r="C2902" s="13"/>
      <c r="D2902" s="13"/>
    </row>
    <row r="2903" spans="3:4">
      <c r="C2903" s="13"/>
      <c r="D2903" s="13"/>
    </row>
    <row r="2904" spans="3:4">
      <c r="C2904" s="13"/>
      <c r="D2904" s="13"/>
    </row>
    <row r="2905" spans="3:4">
      <c r="C2905" s="13"/>
      <c r="D2905" s="13"/>
    </row>
    <row r="2906" spans="3:4">
      <c r="C2906" s="13"/>
      <c r="D2906" s="13"/>
    </row>
    <row r="2907" spans="3:4">
      <c r="C2907" s="13"/>
      <c r="D2907" s="13"/>
    </row>
    <row r="2908" spans="3:4">
      <c r="C2908" s="13"/>
      <c r="D2908" s="13"/>
    </row>
    <row r="2909" spans="3:4">
      <c r="C2909" s="13"/>
      <c r="D2909" s="13"/>
    </row>
    <row r="2910" spans="3:4">
      <c r="C2910" s="13"/>
      <c r="D2910" s="13"/>
    </row>
    <row r="2911" spans="3:4">
      <c r="C2911" s="13"/>
      <c r="D2911" s="13"/>
    </row>
    <row r="2912" spans="3:4">
      <c r="C2912" s="13"/>
      <c r="D2912" s="13"/>
    </row>
    <row r="2913" spans="3:4">
      <c r="C2913" s="13"/>
      <c r="D2913" s="13"/>
    </row>
    <row r="2914" spans="3:4">
      <c r="C2914" s="13"/>
      <c r="D2914" s="13"/>
    </row>
    <row r="2915" spans="3:4">
      <c r="C2915" s="13"/>
      <c r="D2915" s="13"/>
    </row>
    <row r="2916" spans="3:4">
      <c r="C2916" s="13"/>
      <c r="D2916" s="13"/>
    </row>
    <row r="2917" spans="3:4">
      <c r="C2917" s="13"/>
      <c r="D2917" s="13"/>
    </row>
    <row r="2918" spans="3:4">
      <c r="C2918" s="13"/>
      <c r="D2918" s="13"/>
    </row>
    <row r="2919" spans="3:4">
      <c r="C2919" s="13"/>
      <c r="D2919" s="13"/>
    </row>
    <row r="2920" spans="3:4">
      <c r="C2920" s="13"/>
      <c r="D2920" s="13"/>
    </row>
    <row r="2921" spans="3:4">
      <c r="C2921" s="13"/>
      <c r="D2921" s="13"/>
    </row>
    <row r="2922" spans="3:4">
      <c r="C2922" s="13"/>
      <c r="D2922" s="13"/>
    </row>
    <row r="2923" spans="3:4">
      <c r="C2923" s="13"/>
      <c r="D2923" s="13"/>
    </row>
    <row r="2924" spans="3:4">
      <c r="C2924" s="13"/>
      <c r="D2924" s="13"/>
    </row>
    <row r="2925" spans="3:4">
      <c r="C2925" s="13"/>
      <c r="D2925" s="13"/>
    </row>
    <row r="2926" spans="3:4">
      <c r="C2926" s="13"/>
      <c r="D2926" s="13"/>
    </row>
    <row r="2927" spans="3:4">
      <c r="C2927" s="13"/>
      <c r="D2927" s="13"/>
    </row>
    <row r="2928" spans="3:4">
      <c r="C2928" s="13"/>
      <c r="D2928" s="13"/>
    </row>
    <row r="2929" spans="3:4">
      <c r="C2929" s="13"/>
      <c r="D2929" s="13"/>
    </row>
    <row r="2930" spans="3:4">
      <c r="C2930" s="13"/>
      <c r="D2930" s="13"/>
    </row>
    <row r="2931" spans="3:4">
      <c r="C2931" s="13"/>
      <c r="D2931" s="13"/>
    </row>
    <row r="2932" spans="3:4">
      <c r="C2932" s="13"/>
      <c r="D2932" s="13"/>
    </row>
    <row r="2933" spans="3:4">
      <c r="C2933" s="13"/>
      <c r="D2933" s="13"/>
    </row>
    <row r="2934" spans="3:4">
      <c r="C2934" s="13"/>
      <c r="D2934" s="13"/>
    </row>
    <row r="2935" spans="3:4">
      <c r="C2935" s="13"/>
      <c r="D2935" s="13"/>
    </row>
    <row r="2936" spans="3:4">
      <c r="C2936" s="13"/>
      <c r="D2936" s="13"/>
    </row>
    <row r="2937" spans="3:4">
      <c r="C2937" s="13"/>
      <c r="D2937" s="13"/>
    </row>
    <row r="2938" spans="3:4">
      <c r="C2938" s="13"/>
      <c r="D2938" s="13"/>
    </row>
    <row r="2939" spans="3:4">
      <c r="C2939" s="13"/>
      <c r="D2939" s="13"/>
    </row>
    <row r="2940" spans="3:4">
      <c r="C2940" s="13"/>
      <c r="D2940" s="13"/>
    </row>
    <row r="2941" spans="3:4">
      <c r="C2941" s="13"/>
      <c r="D2941" s="13"/>
    </row>
    <row r="2942" spans="3:4">
      <c r="C2942" s="13"/>
      <c r="D2942" s="13"/>
    </row>
    <row r="2943" spans="3:4">
      <c r="C2943" s="13"/>
      <c r="D2943" s="13"/>
    </row>
    <row r="2944" spans="3:4">
      <c r="C2944" s="13"/>
      <c r="D2944" s="13"/>
    </row>
    <row r="2945" spans="3:4">
      <c r="C2945" s="13"/>
      <c r="D2945" s="13"/>
    </row>
    <row r="2946" spans="3:4">
      <c r="C2946" s="13"/>
      <c r="D2946" s="13"/>
    </row>
    <row r="2947" spans="3:4">
      <c r="C2947" s="13"/>
      <c r="D2947" s="13"/>
    </row>
    <row r="2948" spans="3:4">
      <c r="C2948" s="13"/>
      <c r="D2948" s="13"/>
    </row>
    <row r="2949" spans="3:4">
      <c r="C2949" s="13"/>
      <c r="D2949" s="13"/>
    </row>
    <row r="2950" spans="3:4">
      <c r="C2950" s="13"/>
      <c r="D2950" s="13"/>
    </row>
    <row r="2951" spans="3:4">
      <c r="C2951" s="13"/>
      <c r="D2951" s="13"/>
    </row>
    <row r="2952" spans="3:4">
      <c r="C2952" s="13"/>
      <c r="D2952" s="13"/>
    </row>
    <row r="2953" spans="3:4">
      <c r="C2953" s="13"/>
      <c r="D2953" s="13"/>
    </row>
    <row r="2954" spans="3:4">
      <c r="C2954" s="13"/>
      <c r="D2954" s="13"/>
    </row>
    <row r="2955" spans="3:4">
      <c r="C2955" s="13"/>
      <c r="D2955" s="13"/>
    </row>
    <row r="2956" spans="3:4">
      <c r="C2956" s="13"/>
      <c r="D2956" s="13"/>
    </row>
    <row r="2957" spans="3:4">
      <c r="C2957" s="13"/>
      <c r="D2957" s="13"/>
    </row>
    <row r="2958" spans="3:4">
      <c r="C2958" s="13"/>
      <c r="D2958" s="13"/>
    </row>
    <row r="2959" spans="3:4">
      <c r="C2959" s="13"/>
      <c r="D2959" s="13"/>
    </row>
    <row r="2960" spans="3:4">
      <c r="C2960" s="13"/>
      <c r="D2960" s="13"/>
    </row>
    <row r="2961" spans="3:4">
      <c r="C2961" s="13"/>
      <c r="D2961" s="13"/>
    </row>
    <row r="2962" spans="3:4">
      <c r="C2962" s="13"/>
      <c r="D2962" s="13"/>
    </row>
    <row r="2963" spans="3:4">
      <c r="C2963" s="13"/>
      <c r="D2963" s="13"/>
    </row>
    <row r="2964" spans="3:4">
      <c r="C2964" s="13"/>
      <c r="D2964" s="13"/>
    </row>
    <row r="2965" spans="3:4">
      <c r="C2965" s="13"/>
      <c r="D2965" s="13"/>
    </row>
    <row r="2966" spans="3:4">
      <c r="C2966" s="13"/>
      <c r="D2966" s="13"/>
    </row>
    <row r="2967" spans="3:4">
      <c r="C2967" s="13"/>
      <c r="D2967" s="13"/>
    </row>
    <row r="2968" spans="3:4">
      <c r="C2968" s="13"/>
      <c r="D2968" s="13"/>
    </row>
    <row r="2969" spans="3:4">
      <c r="C2969" s="13"/>
      <c r="D2969" s="13"/>
    </row>
    <row r="2970" spans="3:4">
      <c r="C2970" s="13"/>
      <c r="D2970" s="13"/>
    </row>
    <row r="2971" spans="3:4">
      <c r="C2971" s="13"/>
      <c r="D2971" s="13"/>
    </row>
    <row r="2972" spans="3:4">
      <c r="C2972" s="13"/>
      <c r="D2972" s="13"/>
    </row>
    <row r="2973" spans="3:4">
      <c r="C2973" s="13"/>
      <c r="D2973" s="13"/>
    </row>
    <row r="2974" spans="3:4">
      <c r="C2974" s="13"/>
      <c r="D2974" s="13"/>
    </row>
    <row r="2975" spans="3:4">
      <c r="C2975" s="13"/>
      <c r="D2975" s="13"/>
    </row>
    <row r="2976" spans="3:4">
      <c r="C2976" s="13"/>
      <c r="D2976" s="13"/>
    </row>
    <row r="2977" spans="3:4">
      <c r="C2977" s="13"/>
      <c r="D2977" s="13"/>
    </row>
    <row r="2978" spans="3:4">
      <c r="C2978" s="13"/>
      <c r="D2978" s="13"/>
    </row>
    <row r="2979" spans="3:4">
      <c r="C2979" s="13"/>
      <c r="D2979" s="13"/>
    </row>
    <row r="2980" spans="3:4">
      <c r="C2980" s="13"/>
      <c r="D2980" s="13"/>
    </row>
    <row r="2981" spans="3:4">
      <c r="C2981" s="13"/>
      <c r="D2981" s="13"/>
    </row>
    <row r="2982" spans="3:4">
      <c r="C2982" s="13"/>
      <c r="D2982" s="13"/>
    </row>
    <row r="2983" spans="3:4">
      <c r="C2983" s="13"/>
      <c r="D2983" s="13"/>
    </row>
    <row r="2984" spans="3:4">
      <c r="C2984" s="13"/>
      <c r="D2984" s="13"/>
    </row>
    <row r="2985" spans="3:4">
      <c r="C2985" s="13"/>
      <c r="D2985" s="13"/>
    </row>
    <row r="2986" spans="3:4">
      <c r="C2986" s="13"/>
      <c r="D2986" s="13"/>
    </row>
    <row r="2987" spans="3:4">
      <c r="C2987" s="13"/>
      <c r="D2987" s="13"/>
    </row>
    <row r="2988" spans="3:4">
      <c r="C2988" s="13"/>
      <c r="D2988" s="13"/>
    </row>
    <row r="2989" spans="3:4">
      <c r="C2989" s="13"/>
      <c r="D2989" s="13"/>
    </row>
    <row r="2990" spans="3:4">
      <c r="C2990" s="13"/>
      <c r="D2990" s="13"/>
    </row>
    <row r="2991" spans="3:4">
      <c r="C2991" s="13"/>
      <c r="D2991" s="13"/>
    </row>
    <row r="2992" spans="3:4">
      <c r="C2992" s="13"/>
      <c r="D2992" s="13"/>
    </row>
    <row r="2993" spans="3:4">
      <c r="C2993" s="13"/>
      <c r="D2993" s="13"/>
    </row>
    <row r="2994" spans="3:4">
      <c r="C2994" s="13"/>
      <c r="D2994" s="13"/>
    </row>
    <row r="2995" spans="3:4">
      <c r="C2995" s="13"/>
      <c r="D2995" s="13"/>
    </row>
    <row r="2996" spans="3:4">
      <c r="C2996" s="13"/>
      <c r="D2996" s="13"/>
    </row>
    <row r="2997" spans="3:4">
      <c r="C2997" s="13"/>
      <c r="D2997" s="13"/>
    </row>
    <row r="2998" spans="3:4">
      <c r="C2998" s="13"/>
      <c r="D2998" s="13"/>
    </row>
    <row r="2999" spans="3:4">
      <c r="C2999" s="13"/>
      <c r="D2999" s="13"/>
    </row>
    <row r="3000" spans="3:4">
      <c r="C3000" s="13"/>
      <c r="D3000" s="13"/>
    </row>
    <row r="3001" spans="3:4">
      <c r="C3001" s="13"/>
      <c r="D3001" s="13"/>
    </row>
    <row r="3002" spans="3:4">
      <c r="C3002" s="13"/>
      <c r="D3002" s="13"/>
    </row>
    <row r="3003" spans="3:4">
      <c r="C3003" s="13"/>
      <c r="D3003" s="13"/>
    </row>
    <row r="3004" spans="3:4">
      <c r="C3004" s="13"/>
      <c r="D3004" s="13"/>
    </row>
    <row r="3005" spans="3:4">
      <c r="C3005" s="13"/>
      <c r="D3005" s="13"/>
    </row>
    <row r="3006" spans="3:4">
      <c r="C3006" s="13"/>
      <c r="D3006" s="13"/>
    </row>
    <row r="3007" spans="3:4">
      <c r="C3007" s="13"/>
      <c r="D3007" s="13"/>
    </row>
    <row r="3008" spans="3:4">
      <c r="C3008" s="13"/>
      <c r="D3008" s="13"/>
    </row>
    <row r="3009" spans="3:4">
      <c r="C3009" s="13"/>
      <c r="D3009" s="13"/>
    </row>
    <row r="3010" spans="3:4">
      <c r="C3010" s="13"/>
      <c r="D3010" s="13"/>
    </row>
    <row r="3011" spans="3:4">
      <c r="C3011" s="13"/>
      <c r="D3011" s="13"/>
    </row>
    <row r="3012" spans="3:4">
      <c r="C3012" s="13"/>
      <c r="D3012" s="13"/>
    </row>
    <row r="3013" spans="3:4">
      <c r="C3013" s="13"/>
      <c r="D3013" s="13"/>
    </row>
    <row r="3014" spans="3:4">
      <c r="C3014" s="13"/>
      <c r="D3014" s="13"/>
    </row>
    <row r="3015" spans="3:4">
      <c r="C3015" s="13"/>
      <c r="D3015" s="13"/>
    </row>
    <row r="3016" spans="3:4">
      <c r="C3016" s="13"/>
      <c r="D3016" s="13"/>
    </row>
    <row r="3017" spans="3:4">
      <c r="C3017" s="13"/>
      <c r="D3017" s="13"/>
    </row>
    <row r="3018" spans="3:4">
      <c r="C3018" s="13"/>
      <c r="D3018" s="13"/>
    </row>
    <row r="3019" spans="3:4">
      <c r="C3019" s="13"/>
      <c r="D3019" s="13"/>
    </row>
    <row r="3020" spans="3:4">
      <c r="C3020" s="13"/>
      <c r="D3020" s="13"/>
    </row>
    <row r="3021" spans="3:4">
      <c r="C3021" s="13"/>
      <c r="D3021" s="13"/>
    </row>
    <row r="3022" spans="3:4">
      <c r="C3022" s="13"/>
      <c r="D3022" s="13"/>
    </row>
    <row r="3023" spans="3:4">
      <c r="C3023" s="13"/>
      <c r="D3023" s="13"/>
    </row>
    <row r="3024" spans="3:4">
      <c r="C3024" s="13"/>
      <c r="D3024" s="13"/>
    </row>
    <row r="3025" spans="3:4">
      <c r="C3025" s="13"/>
      <c r="D3025" s="13"/>
    </row>
    <row r="3026" spans="3:4">
      <c r="C3026" s="13"/>
      <c r="D3026" s="13"/>
    </row>
    <row r="3027" spans="3:4">
      <c r="C3027" s="13"/>
      <c r="D3027" s="13"/>
    </row>
    <row r="3028" spans="3:4">
      <c r="C3028" s="13"/>
      <c r="D3028" s="13"/>
    </row>
    <row r="3029" spans="3:4">
      <c r="C3029" s="13"/>
      <c r="D3029" s="13"/>
    </row>
    <row r="3030" spans="3:4">
      <c r="C3030" s="13"/>
      <c r="D3030" s="13"/>
    </row>
    <row r="3031" spans="3:4">
      <c r="C3031" s="13"/>
      <c r="D3031" s="13"/>
    </row>
    <row r="3032" spans="3:4">
      <c r="C3032" s="13"/>
      <c r="D3032" s="13"/>
    </row>
    <row r="3033" spans="3:4">
      <c r="C3033" s="13"/>
      <c r="D3033" s="13"/>
    </row>
    <row r="3034" spans="3:4">
      <c r="C3034" s="13"/>
      <c r="D3034" s="13"/>
    </row>
    <row r="3035" spans="3:4">
      <c r="C3035" s="13"/>
      <c r="D3035" s="13"/>
    </row>
    <row r="3036" spans="3:4">
      <c r="C3036" s="13"/>
      <c r="D3036" s="13"/>
    </row>
    <row r="3037" spans="3:4">
      <c r="C3037" s="13"/>
      <c r="D3037" s="13"/>
    </row>
    <row r="3038" spans="3:4">
      <c r="C3038" s="13"/>
      <c r="D3038" s="13"/>
    </row>
    <row r="3039" spans="3:4">
      <c r="C3039" s="13"/>
      <c r="D3039" s="13"/>
    </row>
    <row r="3040" spans="3:4">
      <c r="C3040" s="13"/>
      <c r="D3040" s="13"/>
    </row>
    <row r="3041" spans="3:4">
      <c r="C3041" s="13"/>
      <c r="D3041" s="13"/>
    </row>
    <row r="3042" spans="3:4">
      <c r="C3042" s="13"/>
      <c r="D3042" s="13"/>
    </row>
    <row r="3043" spans="3:4">
      <c r="C3043" s="13"/>
      <c r="D3043" s="13"/>
    </row>
    <row r="3044" spans="3:4">
      <c r="C3044" s="13"/>
      <c r="D3044" s="13"/>
    </row>
    <row r="3045" spans="3:4">
      <c r="C3045" s="13"/>
      <c r="D3045" s="13"/>
    </row>
    <row r="3046" spans="3:4">
      <c r="C3046" s="13"/>
      <c r="D3046" s="13"/>
    </row>
    <row r="3047" spans="3:4">
      <c r="C3047" s="13"/>
      <c r="D3047" s="13"/>
    </row>
    <row r="3048" spans="3:4">
      <c r="C3048" s="13"/>
      <c r="D3048" s="13"/>
    </row>
    <row r="3049" spans="3:4">
      <c r="C3049" s="13"/>
      <c r="D3049" s="13"/>
    </row>
    <row r="3050" spans="3:4">
      <c r="C3050" s="13"/>
      <c r="D3050" s="13"/>
    </row>
    <row r="3051" spans="3:4">
      <c r="C3051" s="13"/>
      <c r="D3051" s="13"/>
    </row>
    <row r="3052" spans="3:4">
      <c r="C3052" s="13"/>
      <c r="D3052" s="13"/>
    </row>
    <row r="3053" spans="3:4">
      <c r="C3053" s="13"/>
      <c r="D3053" s="13"/>
    </row>
    <row r="3054" spans="3:4">
      <c r="C3054" s="13"/>
      <c r="D3054" s="13"/>
    </row>
    <row r="3055" spans="3:4">
      <c r="C3055" s="13"/>
      <c r="D3055" s="13"/>
    </row>
    <row r="3056" spans="3:4">
      <c r="C3056" s="13"/>
      <c r="D3056" s="13"/>
    </row>
    <row r="3057" spans="3:4">
      <c r="C3057" s="13"/>
      <c r="D3057" s="13"/>
    </row>
    <row r="3058" spans="3:4">
      <c r="C3058" s="13"/>
      <c r="D3058" s="13"/>
    </row>
    <row r="3059" spans="3:4">
      <c r="C3059" s="13"/>
      <c r="D3059" s="13"/>
    </row>
    <row r="3060" spans="3:4">
      <c r="C3060" s="13"/>
      <c r="D3060" s="13"/>
    </row>
    <row r="3061" spans="3:4">
      <c r="C3061" s="13"/>
      <c r="D3061" s="13"/>
    </row>
    <row r="3062" spans="3:4">
      <c r="C3062" s="13"/>
      <c r="D3062" s="13"/>
    </row>
    <row r="3063" spans="3:4">
      <c r="C3063" s="13"/>
      <c r="D3063" s="13"/>
    </row>
    <row r="3064" spans="3:4">
      <c r="C3064" s="13"/>
      <c r="D3064" s="13"/>
    </row>
    <row r="3065" spans="3:4">
      <c r="C3065" s="13"/>
      <c r="D3065" s="13"/>
    </row>
    <row r="3066" spans="3:4">
      <c r="C3066" s="13"/>
      <c r="D3066" s="13"/>
    </row>
    <row r="3067" spans="3:4">
      <c r="C3067" s="13"/>
      <c r="D3067" s="13"/>
    </row>
    <row r="3068" spans="3:4">
      <c r="C3068" s="13"/>
      <c r="D3068" s="13"/>
    </row>
    <row r="3069" spans="3:4">
      <c r="C3069" s="13"/>
      <c r="D3069" s="13"/>
    </row>
    <row r="3070" spans="3:4">
      <c r="C3070" s="13"/>
      <c r="D3070" s="13"/>
    </row>
    <row r="3071" spans="3:4">
      <c r="C3071" s="13"/>
      <c r="D3071" s="13"/>
    </row>
    <row r="3072" spans="3:4">
      <c r="C3072" s="13"/>
      <c r="D3072" s="13"/>
    </row>
    <row r="3073" spans="3:4">
      <c r="C3073" s="13"/>
      <c r="D3073" s="13"/>
    </row>
    <row r="3074" spans="3:4">
      <c r="C3074" s="13"/>
      <c r="D3074" s="13"/>
    </row>
    <row r="3075" spans="3:4">
      <c r="C3075" s="13"/>
      <c r="D3075" s="13"/>
    </row>
    <row r="3076" spans="3:4">
      <c r="C3076" s="13"/>
      <c r="D3076" s="13"/>
    </row>
    <row r="3077" spans="3:4">
      <c r="C3077" s="13"/>
      <c r="D3077" s="13"/>
    </row>
    <row r="3078" spans="3:4">
      <c r="C3078" s="13"/>
      <c r="D3078" s="13"/>
    </row>
    <row r="3079" spans="3:4">
      <c r="C3079" s="13"/>
      <c r="D3079" s="13"/>
    </row>
    <row r="3080" spans="3:4">
      <c r="C3080" s="13"/>
      <c r="D3080" s="13"/>
    </row>
    <row r="3081" spans="3:4">
      <c r="C3081" s="13"/>
      <c r="D3081" s="13"/>
    </row>
    <row r="3082" spans="3:4">
      <c r="C3082" s="13"/>
      <c r="D3082" s="13"/>
    </row>
    <row r="3083" spans="3:4">
      <c r="C3083" s="13"/>
      <c r="D3083" s="13"/>
    </row>
    <row r="3084" spans="3:4">
      <c r="C3084" s="13"/>
      <c r="D3084" s="13"/>
    </row>
    <row r="3085" spans="3:4">
      <c r="C3085" s="13"/>
      <c r="D3085" s="13"/>
    </row>
    <row r="3086" spans="3:4">
      <c r="C3086" s="13"/>
      <c r="D3086" s="13"/>
    </row>
    <row r="3087" spans="3:4">
      <c r="C3087" s="13"/>
      <c r="D3087" s="13"/>
    </row>
    <row r="3088" spans="3:4">
      <c r="C3088" s="13"/>
      <c r="D3088" s="13"/>
    </row>
    <row r="3089" spans="3:4">
      <c r="C3089" s="13"/>
      <c r="D3089" s="13"/>
    </row>
    <row r="3090" spans="3:4">
      <c r="C3090" s="13"/>
      <c r="D3090" s="13"/>
    </row>
    <row r="3091" spans="3:4">
      <c r="C3091" s="13"/>
      <c r="D3091" s="13"/>
    </row>
    <row r="3092" spans="3:4">
      <c r="C3092" s="13"/>
      <c r="D3092" s="13"/>
    </row>
    <row r="3093" spans="3:4">
      <c r="C3093" s="13"/>
      <c r="D3093" s="13"/>
    </row>
    <row r="3094" spans="3:4">
      <c r="C3094" s="13"/>
      <c r="D3094" s="13"/>
    </row>
    <row r="3095" spans="3:4">
      <c r="C3095" s="13"/>
      <c r="D3095" s="13"/>
    </row>
    <row r="3096" spans="3:4">
      <c r="C3096" s="13"/>
      <c r="D3096" s="13"/>
    </row>
    <row r="3097" spans="3:4">
      <c r="C3097" s="13"/>
      <c r="D3097" s="13"/>
    </row>
    <row r="3098" spans="3:4">
      <c r="C3098" s="13"/>
      <c r="D3098" s="13"/>
    </row>
    <row r="3099" spans="3:4">
      <c r="C3099" s="13"/>
      <c r="D3099" s="13"/>
    </row>
    <row r="3100" spans="3:4">
      <c r="C3100" s="13"/>
      <c r="D3100" s="13"/>
    </row>
    <row r="3101" spans="3:4">
      <c r="C3101" s="13"/>
      <c r="D3101" s="13"/>
    </row>
    <row r="3102" spans="3:4">
      <c r="C3102" s="13"/>
      <c r="D3102" s="13"/>
    </row>
    <row r="3103" spans="3:4">
      <c r="C3103" s="13"/>
      <c r="D3103" s="13"/>
    </row>
    <row r="3104" spans="3:4">
      <c r="C3104" s="13"/>
      <c r="D3104" s="13"/>
    </row>
    <row r="3105" spans="3:4">
      <c r="C3105" s="13"/>
      <c r="D3105" s="13"/>
    </row>
    <row r="3106" spans="3:4">
      <c r="C3106" s="13"/>
      <c r="D3106" s="13"/>
    </row>
    <row r="3107" spans="3:4">
      <c r="C3107" s="13"/>
      <c r="D3107" s="13"/>
    </row>
    <row r="3108" spans="3:4">
      <c r="C3108" s="13"/>
      <c r="D3108" s="13"/>
    </row>
    <row r="3109" spans="3:4">
      <c r="C3109" s="13"/>
      <c r="D3109" s="13"/>
    </row>
    <row r="3110" spans="3:4">
      <c r="C3110" s="13"/>
      <c r="D3110" s="13"/>
    </row>
    <row r="3111" spans="3:4">
      <c r="C3111" s="13"/>
      <c r="D3111" s="13"/>
    </row>
    <row r="3112" spans="3:4">
      <c r="C3112" s="13"/>
      <c r="D3112" s="13"/>
    </row>
    <row r="3113" spans="3:4">
      <c r="C3113" s="13"/>
      <c r="D3113" s="13"/>
    </row>
    <row r="3114" spans="3:4">
      <c r="C3114" s="13"/>
      <c r="D3114" s="13"/>
    </row>
    <row r="3115" spans="3:4">
      <c r="C3115" s="13"/>
      <c r="D3115" s="13"/>
    </row>
    <row r="3116" spans="3:4">
      <c r="C3116" s="13"/>
      <c r="D3116" s="13"/>
    </row>
    <row r="3117" spans="3:4">
      <c r="C3117" s="13"/>
      <c r="D3117" s="13"/>
    </row>
    <row r="3118" spans="3:4">
      <c r="C3118" s="13"/>
      <c r="D3118" s="13"/>
    </row>
    <row r="3119" spans="3:4">
      <c r="C3119" s="13"/>
      <c r="D3119" s="13"/>
    </row>
    <row r="3120" spans="3:4">
      <c r="C3120" s="13"/>
      <c r="D3120" s="13"/>
    </row>
    <row r="3121" spans="3:4">
      <c r="C3121" s="13"/>
      <c r="D3121" s="13"/>
    </row>
    <row r="3122" spans="3:4">
      <c r="C3122" s="13"/>
      <c r="D3122" s="13"/>
    </row>
    <row r="3123" spans="3:4">
      <c r="C3123" s="13"/>
      <c r="D3123" s="13"/>
    </row>
    <row r="3124" spans="3:4">
      <c r="C3124" s="13"/>
      <c r="D3124" s="13"/>
    </row>
    <row r="3125" spans="3:4">
      <c r="C3125" s="13"/>
      <c r="D3125" s="13"/>
    </row>
    <row r="3126" spans="3:4">
      <c r="C3126" s="13"/>
      <c r="D3126" s="13"/>
    </row>
    <row r="3127" spans="3:4">
      <c r="C3127" s="13"/>
      <c r="D3127" s="13"/>
    </row>
    <row r="3128" spans="3:4">
      <c r="C3128" s="13"/>
      <c r="D3128" s="13"/>
    </row>
    <row r="3129" spans="3:4">
      <c r="C3129" s="13"/>
      <c r="D3129" s="13"/>
    </row>
    <row r="3130" spans="3:4">
      <c r="C3130" s="13"/>
      <c r="D3130" s="13"/>
    </row>
    <row r="3131" spans="3:4">
      <c r="C3131" s="13"/>
      <c r="D3131" s="13"/>
    </row>
    <row r="3132" spans="3:4">
      <c r="C3132" s="13"/>
      <c r="D3132" s="13"/>
    </row>
    <row r="3133" spans="3:4">
      <c r="C3133" s="13"/>
      <c r="D3133" s="13"/>
    </row>
    <row r="3134" spans="3:4">
      <c r="C3134" s="13"/>
      <c r="D3134" s="13"/>
    </row>
    <row r="3135" spans="3:4">
      <c r="C3135" s="13"/>
      <c r="D3135" s="13"/>
    </row>
    <row r="3136" spans="3:4">
      <c r="C3136" s="13"/>
      <c r="D3136" s="13"/>
    </row>
    <row r="3137" spans="3:4">
      <c r="C3137" s="13"/>
      <c r="D3137" s="13"/>
    </row>
    <row r="3138" spans="3:4">
      <c r="C3138" s="13"/>
      <c r="D3138" s="13"/>
    </row>
    <row r="3139" spans="3:4">
      <c r="C3139" s="13"/>
      <c r="D3139" s="13"/>
    </row>
    <row r="3140" spans="3:4">
      <c r="C3140" s="13"/>
      <c r="D3140" s="13"/>
    </row>
    <row r="3141" spans="3:4">
      <c r="C3141" s="13"/>
      <c r="D3141" s="13"/>
    </row>
    <row r="3142" spans="3:4">
      <c r="C3142" s="13"/>
      <c r="D3142" s="13"/>
    </row>
    <row r="3143" spans="3:4">
      <c r="C3143" s="13"/>
      <c r="D3143" s="13"/>
    </row>
    <row r="3144" spans="3:4">
      <c r="C3144" s="13"/>
      <c r="D3144" s="13"/>
    </row>
    <row r="3145" spans="3:4">
      <c r="C3145" s="13"/>
      <c r="D3145" s="13"/>
    </row>
    <row r="3146" spans="3:4">
      <c r="C3146" s="13"/>
      <c r="D3146" s="13"/>
    </row>
    <row r="3147" spans="3:4">
      <c r="C3147" s="13"/>
      <c r="D3147" s="13"/>
    </row>
    <row r="3148" spans="3:4">
      <c r="C3148" s="13"/>
      <c r="D3148" s="13"/>
    </row>
    <row r="3149" spans="3:4">
      <c r="C3149" s="13"/>
      <c r="D3149" s="13"/>
    </row>
    <row r="3150" spans="3:4">
      <c r="C3150" s="13"/>
      <c r="D3150" s="13"/>
    </row>
    <row r="3151" spans="3:4">
      <c r="C3151" s="13"/>
      <c r="D3151" s="13"/>
    </row>
    <row r="3152" spans="3:4">
      <c r="C3152" s="13"/>
      <c r="D3152" s="13"/>
    </row>
    <row r="3153" spans="3:4">
      <c r="C3153" s="13"/>
      <c r="D3153" s="13"/>
    </row>
    <row r="3154" spans="3:4">
      <c r="C3154" s="13"/>
      <c r="D3154" s="13"/>
    </row>
    <row r="3155" spans="3:4">
      <c r="C3155" s="13"/>
      <c r="D3155" s="13"/>
    </row>
    <row r="3156" spans="3:4">
      <c r="C3156" s="13"/>
      <c r="D3156" s="13"/>
    </row>
    <row r="3157" spans="3:4">
      <c r="C3157" s="13"/>
      <c r="D3157" s="13"/>
    </row>
    <row r="3158" spans="3:4">
      <c r="C3158" s="13"/>
      <c r="D3158" s="13"/>
    </row>
    <row r="3159" spans="3:4">
      <c r="C3159" s="13"/>
      <c r="D3159" s="13"/>
    </row>
    <row r="3160" spans="3:4">
      <c r="C3160" s="13"/>
      <c r="D3160" s="13"/>
    </row>
    <row r="3161" spans="3:4">
      <c r="C3161" s="13"/>
      <c r="D3161" s="13"/>
    </row>
    <row r="3162" spans="3:4">
      <c r="C3162" s="13"/>
      <c r="D3162" s="13"/>
    </row>
    <row r="3163" spans="3:4">
      <c r="C3163" s="13"/>
      <c r="D3163" s="13"/>
    </row>
    <row r="3164" spans="3:4">
      <c r="C3164" s="13"/>
      <c r="D3164" s="13"/>
    </row>
    <row r="3165" spans="3:4">
      <c r="C3165" s="13"/>
      <c r="D3165" s="13"/>
    </row>
    <row r="3166" spans="3:4">
      <c r="C3166" s="13"/>
      <c r="D3166" s="13"/>
    </row>
    <row r="3167" spans="3:4">
      <c r="C3167" s="13"/>
      <c r="D3167" s="13"/>
    </row>
    <row r="3168" spans="3:4">
      <c r="C3168" s="13"/>
      <c r="D3168" s="13"/>
    </row>
    <row r="3169" spans="3:4">
      <c r="C3169" s="13"/>
      <c r="D3169" s="13"/>
    </row>
    <row r="3170" spans="3:4">
      <c r="C3170" s="13"/>
      <c r="D3170" s="13"/>
    </row>
    <row r="3171" spans="3:4">
      <c r="C3171" s="13"/>
      <c r="D3171" s="13"/>
    </row>
    <row r="3172" spans="3:4">
      <c r="C3172" s="13"/>
      <c r="D3172" s="13"/>
    </row>
    <row r="3173" spans="3:4">
      <c r="C3173" s="13"/>
      <c r="D3173" s="13"/>
    </row>
    <row r="3174" spans="3:4">
      <c r="C3174" s="13"/>
      <c r="D3174" s="13"/>
    </row>
    <row r="3175" spans="3:4">
      <c r="C3175" s="13"/>
      <c r="D3175" s="13"/>
    </row>
    <row r="3176" spans="3:4">
      <c r="C3176" s="13"/>
      <c r="D3176" s="13"/>
    </row>
    <row r="3177" spans="3:4">
      <c r="C3177" s="13"/>
      <c r="D3177" s="13"/>
    </row>
    <row r="3178" spans="3:4">
      <c r="C3178" s="13"/>
      <c r="D3178" s="13"/>
    </row>
    <row r="3179" spans="3:4">
      <c r="C3179" s="13"/>
      <c r="D3179" s="13"/>
    </row>
    <row r="3180" spans="3:4">
      <c r="C3180" s="13"/>
      <c r="D3180" s="13"/>
    </row>
    <row r="3181" spans="3:4">
      <c r="C3181" s="13"/>
      <c r="D3181" s="13"/>
    </row>
    <row r="3182" spans="3:4">
      <c r="C3182" s="13"/>
      <c r="D3182" s="13"/>
    </row>
    <row r="3183" spans="3:4">
      <c r="C3183" s="13"/>
      <c r="D3183" s="13"/>
    </row>
    <row r="3184" spans="3:4">
      <c r="C3184" s="13"/>
      <c r="D3184" s="13"/>
    </row>
    <row r="3185" spans="3:4">
      <c r="C3185" s="13"/>
      <c r="D3185" s="13"/>
    </row>
    <row r="3186" spans="3:4">
      <c r="C3186" s="13"/>
      <c r="D3186" s="13"/>
    </row>
    <row r="3187" spans="3:4">
      <c r="C3187" s="13"/>
      <c r="D3187" s="13"/>
    </row>
    <row r="3188" spans="3:4">
      <c r="C3188" s="13"/>
      <c r="D3188" s="13"/>
    </row>
    <row r="3189" spans="3:4">
      <c r="C3189" s="13"/>
      <c r="D3189" s="13"/>
    </row>
    <row r="3190" spans="3:4">
      <c r="C3190" s="13"/>
      <c r="D3190" s="13"/>
    </row>
    <row r="3191" spans="3:4">
      <c r="C3191" s="13"/>
      <c r="D3191" s="13"/>
    </row>
    <row r="3192" spans="3:4">
      <c r="C3192" s="13"/>
      <c r="D3192" s="13"/>
    </row>
    <row r="3193" spans="3:4">
      <c r="C3193" s="13"/>
      <c r="D3193" s="13"/>
    </row>
    <row r="3194" spans="3:4">
      <c r="C3194" s="13"/>
      <c r="D3194" s="13"/>
    </row>
    <row r="3195" spans="3:4">
      <c r="C3195" s="13"/>
      <c r="D3195" s="13"/>
    </row>
    <row r="3196" spans="3:4">
      <c r="C3196" s="13"/>
      <c r="D3196" s="13"/>
    </row>
    <row r="3197" spans="3:4">
      <c r="C3197" s="13"/>
      <c r="D3197" s="13"/>
    </row>
    <row r="3198" spans="3:4">
      <c r="C3198" s="13"/>
      <c r="D3198" s="13"/>
    </row>
    <row r="3199" spans="3:4">
      <c r="C3199" s="13"/>
      <c r="D3199" s="13"/>
    </row>
    <row r="3200" spans="3:4">
      <c r="C3200" s="13"/>
      <c r="D3200" s="13"/>
    </row>
    <row r="3201" spans="3:4">
      <c r="C3201" s="13"/>
      <c r="D3201" s="13"/>
    </row>
    <row r="3202" spans="3:4">
      <c r="C3202" s="13"/>
      <c r="D3202" s="13"/>
    </row>
    <row r="3203" spans="3:4">
      <c r="C3203" s="13"/>
      <c r="D3203" s="13"/>
    </row>
    <row r="3204" spans="3:4">
      <c r="C3204" s="13"/>
      <c r="D3204" s="13"/>
    </row>
    <row r="3205" spans="3:4">
      <c r="C3205" s="13"/>
      <c r="D3205" s="13"/>
    </row>
    <row r="3206" spans="3:4">
      <c r="C3206" s="13"/>
      <c r="D3206" s="13"/>
    </row>
    <row r="3207" spans="3:4">
      <c r="C3207" s="13"/>
      <c r="D3207" s="13"/>
    </row>
    <row r="3208" spans="3:4">
      <c r="C3208" s="13"/>
      <c r="D3208" s="13"/>
    </row>
    <row r="3209" spans="3:4">
      <c r="C3209" s="13"/>
      <c r="D3209" s="13"/>
    </row>
    <row r="3210" spans="3:4">
      <c r="C3210" s="13"/>
      <c r="D3210" s="13"/>
    </row>
    <row r="3211" spans="3:4">
      <c r="C3211" s="13"/>
      <c r="D3211" s="13"/>
    </row>
    <row r="3212" spans="3:4">
      <c r="C3212" s="13"/>
      <c r="D3212" s="13"/>
    </row>
    <row r="3213" spans="3:4">
      <c r="C3213" s="13"/>
      <c r="D3213" s="13"/>
    </row>
    <row r="3214" spans="3:4">
      <c r="C3214" s="13"/>
      <c r="D3214" s="13"/>
    </row>
    <row r="3215" spans="3:4">
      <c r="C3215" s="13"/>
      <c r="D3215" s="13"/>
    </row>
    <row r="3216" spans="3:4">
      <c r="C3216" s="13"/>
      <c r="D3216" s="13"/>
    </row>
    <row r="3217" spans="3:4">
      <c r="C3217" s="13"/>
      <c r="D3217" s="13"/>
    </row>
    <row r="3218" spans="3:4">
      <c r="C3218" s="13"/>
      <c r="D3218" s="13"/>
    </row>
    <row r="3219" spans="3:4">
      <c r="C3219" s="13"/>
      <c r="D3219" s="13"/>
    </row>
    <row r="3220" spans="3:4">
      <c r="C3220" s="13"/>
      <c r="D3220" s="13"/>
    </row>
    <row r="3221" spans="3:4">
      <c r="C3221" s="13"/>
      <c r="D3221" s="13"/>
    </row>
    <row r="3222" spans="3:4">
      <c r="C3222" s="13"/>
      <c r="D3222" s="13"/>
    </row>
    <row r="3223" spans="3:4">
      <c r="C3223" s="13"/>
      <c r="D3223" s="13"/>
    </row>
    <row r="3224" spans="3:4">
      <c r="C3224" s="13"/>
      <c r="D3224" s="13"/>
    </row>
    <row r="3225" spans="3:4">
      <c r="C3225" s="13"/>
      <c r="D3225" s="13"/>
    </row>
    <row r="3226" spans="3:4">
      <c r="C3226" s="13"/>
      <c r="D3226" s="13"/>
    </row>
    <row r="3227" spans="3:4">
      <c r="C3227" s="13"/>
      <c r="D3227" s="13"/>
    </row>
    <row r="3228" spans="3:4">
      <c r="C3228" s="13"/>
      <c r="D3228" s="13"/>
    </row>
    <row r="3229" spans="3:4">
      <c r="C3229" s="13"/>
      <c r="D3229" s="13"/>
    </row>
    <row r="3230" spans="3:4">
      <c r="C3230" s="13"/>
      <c r="D3230" s="13"/>
    </row>
    <row r="3231" spans="3:4">
      <c r="C3231" s="13"/>
      <c r="D3231" s="13"/>
    </row>
    <row r="3232" spans="3:4">
      <c r="C3232" s="13"/>
      <c r="D3232" s="13"/>
    </row>
    <row r="3233" spans="3:4">
      <c r="C3233" s="13"/>
      <c r="D3233" s="13"/>
    </row>
    <row r="3234" spans="3:4">
      <c r="C3234" s="13"/>
      <c r="D3234" s="13"/>
    </row>
    <row r="3235" spans="3:4">
      <c r="C3235" s="13"/>
      <c r="D3235" s="13"/>
    </row>
    <row r="3236" spans="3:4">
      <c r="C3236" s="13"/>
      <c r="D3236" s="13"/>
    </row>
    <row r="3237" spans="3:4">
      <c r="C3237" s="13"/>
      <c r="D3237" s="13"/>
    </row>
    <row r="3238" spans="3:4">
      <c r="C3238" s="13"/>
      <c r="D3238" s="13"/>
    </row>
    <row r="3239" spans="3:4">
      <c r="C3239" s="13"/>
      <c r="D3239" s="13"/>
    </row>
    <row r="3240" spans="3:4">
      <c r="C3240" s="13"/>
      <c r="D3240" s="13"/>
    </row>
    <row r="3241" spans="3:4">
      <c r="C3241" s="13"/>
      <c r="D3241" s="13"/>
    </row>
    <row r="3242" spans="3:4">
      <c r="C3242" s="13"/>
      <c r="D3242" s="13"/>
    </row>
    <row r="3243" spans="3:4">
      <c r="C3243" s="13"/>
      <c r="D3243" s="13"/>
    </row>
    <row r="3244" spans="3:4">
      <c r="C3244" s="13"/>
      <c r="D3244" s="13"/>
    </row>
    <row r="3245" spans="3:4">
      <c r="C3245" s="13"/>
      <c r="D3245" s="13"/>
    </row>
    <row r="3246" spans="3:4">
      <c r="C3246" s="13"/>
      <c r="D3246" s="13"/>
    </row>
    <row r="3247" spans="3:4">
      <c r="C3247" s="13"/>
      <c r="D3247" s="13"/>
    </row>
    <row r="3248" spans="3:4">
      <c r="C3248" s="13"/>
      <c r="D3248" s="13"/>
    </row>
    <row r="3249" spans="3:4">
      <c r="C3249" s="13"/>
      <c r="D3249" s="13"/>
    </row>
    <row r="3250" spans="3:4">
      <c r="C3250" s="13"/>
      <c r="D3250" s="13"/>
    </row>
    <row r="3251" spans="3:4">
      <c r="C3251" s="13"/>
      <c r="D3251" s="13"/>
    </row>
    <row r="3252" spans="3:4">
      <c r="C3252" s="13"/>
      <c r="D3252" s="13"/>
    </row>
    <row r="3253" spans="3:4">
      <c r="C3253" s="13"/>
      <c r="D3253" s="13"/>
    </row>
    <row r="3254" spans="3:4">
      <c r="C3254" s="13"/>
      <c r="D3254" s="13"/>
    </row>
    <row r="3255" spans="3:4">
      <c r="C3255" s="13"/>
      <c r="D3255" s="13"/>
    </row>
    <row r="3256" spans="3:4">
      <c r="C3256" s="13"/>
      <c r="D3256" s="13"/>
    </row>
    <row r="3257" spans="3:4">
      <c r="C3257" s="13"/>
      <c r="D3257" s="13"/>
    </row>
    <row r="3258" spans="3:4">
      <c r="C3258" s="13"/>
      <c r="D3258" s="13"/>
    </row>
    <row r="3259" spans="3:4">
      <c r="C3259" s="13"/>
      <c r="D3259" s="13"/>
    </row>
    <row r="3260" spans="3:4">
      <c r="C3260" s="13"/>
      <c r="D3260" s="13"/>
    </row>
    <row r="3261" spans="3:4">
      <c r="C3261" s="13"/>
      <c r="D3261" s="13"/>
    </row>
    <row r="3262" spans="3:4">
      <c r="C3262" s="13"/>
      <c r="D3262" s="13"/>
    </row>
    <row r="3263" spans="3:4">
      <c r="C3263" s="13"/>
      <c r="D3263" s="13"/>
    </row>
    <row r="3264" spans="3:4">
      <c r="C3264" s="13"/>
      <c r="D3264" s="13"/>
    </row>
    <row r="3265" spans="3:4">
      <c r="C3265" s="13"/>
      <c r="D3265" s="13"/>
    </row>
    <row r="3266" spans="3:4">
      <c r="C3266" s="13"/>
      <c r="D3266" s="13"/>
    </row>
    <row r="3267" spans="3:4">
      <c r="C3267" s="13"/>
      <c r="D3267" s="13"/>
    </row>
    <row r="3268" spans="3:4">
      <c r="C3268" s="13"/>
      <c r="D3268" s="13"/>
    </row>
    <row r="3269" spans="3:4">
      <c r="C3269" s="13"/>
      <c r="D3269" s="13"/>
    </row>
    <row r="3270" spans="3:4">
      <c r="C3270" s="13"/>
      <c r="D3270" s="13"/>
    </row>
    <row r="3271" spans="3:4">
      <c r="C3271" s="13"/>
      <c r="D3271" s="13"/>
    </row>
    <row r="3272" spans="3:4">
      <c r="C3272" s="13"/>
      <c r="D3272" s="13"/>
    </row>
    <row r="3273" spans="3:4">
      <c r="C3273" s="13"/>
      <c r="D3273" s="13"/>
    </row>
    <row r="3274" spans="3:4">
      <c r="C3274" s="13"/>
      <c r="D3274" s="13"/>
    </row>
    <row r="3275" spans="3:4">
      <c r="C3275" s="13"/>
      <c r="D3275" s="13"/>
    </row>
    <row r="3276" spans="3:4">
      <c r="C3276" s="13"/>
      <c r="D3276" s="13"/>
    </row>
    <row r="3277" spans="3:4">
      <c r="C3277" s="13"/>
      <c r="D3277" s="13"/>
    </row>
    <row r="3278" spans="3:4">
      <c r="C3278" s="13"/>
      <c r="D3278" s="13"/>
    </row>
    <row r="3279" spans="3:4">
      <c r="C3279" s="13"/>
      <c r="D3279" s="13"/>
    </row>
    <row r="3280" spans="3:4">
      <c r="C3280" s="13"/>
      <c r="D3280" s="13"/>
    </row>
    <row r="3281" spans="3:4">
      <c r="C3281" s="13"/>
      <c r="D3281" s="13"/>
    </row>
    <row r="3282" spans="3:4">
      <c r="C3282" s="13"/>
      <c r="D3282" s="13"/>
    </row>
    <row r="3283" spans="3:4">
      <c r="C3283" s="13"/>
      <c r="D3283" s="13"/>
    </row>
    <row r="3284" spans="3:4">
      <c r="C3284" s="13"/>
      <c r="D3284" s="13"/>
    </row>
    <row r="3285" spans="3:4">
      <c r="C3285" s="13"/>
      <c r="D3285" s="13"/>
    </row>
    <row r="3286" spans="3:4">
      <c r="C3286" s="13"/>
      <c r="D3286" s="13"/>
    </row>
    <row r="3287" spans="3:4">
      <c r="C3287" s="13"/>
      <c r="D3287" s="13"/>
    </row>
    <row r="3288" spans="3:4">
      <c r="C3288" s="13"/>
      <c r="D3288" s="13"/>
    </row>
    <row r="3289" spans="3:4">
      <c r="C3289" s="13"/>
      <c r="D3289" s="13"/>
    </row>
    <row r="3290" spans="3:4">
      <c r="C3290" s="13"/>
      <c r="D3290" s="13"/>
    </row>
    <row r="3291" spans="3:4">
      <c r="C3291" s="13"/>
      <c r="D3291" s="13"/>
    </row>
    <row r="3292" spans="3:4">
      <c r="C3292" s="13"/>
      <c r="D3292" s="13"/>
    </row>
    <row r="3293" spans="3:4">
      <c r="C3293" s="13"/>
      <c r="D3293" s="13"/>
    </row>
    <row r="3294" spans="3:4">
      <c r="C3294" s="13"/>
      <c r="D3294" s="13"/>
    </row>
    <row r="3295" spans="3:4">
      <c r="C3295" s="13"/>
      <c r="D3295" s="13"/>
    </row>
    <row r="3296" spans="3:4">
      <c r="C3296" s="13"/>
      <c r="D3296" s="13"/>
    </row>
    <row r="3297" spans="3:4">
      <c r="C3297" s="13"/>
      <c r="D3297" s="13"/>
    </row>
    <row r="3298" spans="3:4">
      <c r="C3298" s="13"/>
      <c r="D3298" s="13"/>
    </row>
    <row r="3299" spans="3:4">
      <c r="C3299" s="13"/>
      <c r="D3299" s="13"/>
    </row>
    <row r="3300" spans="3:4">
      <c r="C3300" s="13"/>
      <c r="D3300" s="13"/>
    </row>
    <row r="3301" spans="3:4">
      <c r="C3301" s="13"/>
      <c r="D3301" s="13"/>
    </row>
    <row r="3302" spans="3:4">
      <c r="C3302" s="13"/>
      <c r="D3302" s="13"/>
    </row>
    <row r="3303" spans="3:4">
      <c r="C3303" s="13"/>
      <c r="D3303" s="13"/>
    </row>
    <row r="3304" spans="3:4">
      <c r="C3304" s="13"/>
      <c r="D3304" s="13"/>
    </row>
    <row r="3305" spans="3:4">
      <c r="C3305" s="13"/>
      <c r="D3305" s="13"/>
    </row>
    <row r="3306" spans="3:4">
      <c r="C3306" s="13"/>
      <c r="D3306" s="13"/>
    </row>
    <row r="3307" spans="3:4">
      <c r="C3307" s="13"/>
      <c r="D3307" s="13"/>
    </row>
    <row r="3308" spans="3:4">
      <c r="C3308" s="13"/>
      <c r="D3308" s="13"/>
    </row>
    <row r="3309" spans="3:4">
      <c r="C3309" s="13"/>
      <c r="D3309" s="13"/>
    </row>
    <row r="3310" spans="3:4">
      <c r="C3310" s="13"/>
      <c r="D3310" s="13"/>
    </row>
    <row r="3311" spans="3:4">
      <c r="C3311" s="13"/>
      <c r="D3311" s="13"/>
    </row>
    <row r="3312" spans="3:4">
      <c r="C3312" s="13"/>
      <c r="D3312" s="13"/>
    </row>
    <row r="3313" spans="3:4">
      <c r="C3313" s="13"/>
      <c r="D3313" s="13"/>
    </row>
    <row r="3314" spans="3:4">
      <c r="C3314" s="13"/>
      <c r="D3314" s="13"/>
    </row>
    <row r="3315" spans="3:4">
      <c r="C3315" s="13"/>
      <c r="D3315" s="13"/>
    </row>
    <row r="3316" spans="3:4">
      <c r="C3316" s="13"/>
      <c r="D3316" s="13"/>
    </row>
    <row r="3317" spans="3:4">
      <c r="C3317" s="13"/>
      <c r="D3317" s="13"/>
    </row>
    <row r="3318" spans="3:4">
      <c r="C3318" s="13"/>
      <c r="D3318" s="13"/>
    </row>
    <row r="3319" spans="3:4">
      <c r="C3319" s="13"/>
      <c r="D3319" s="13"/>
    </row>
    <row r="3320" spans="3:4">
      <c r="C3320" s="13"/>
      <c r="D3320" s="13"/>
    </row>
    <row r="3321" spans="3:4">
      <c r="C3321" s="13"/>
      <c r="D3321" s="13"/>
    </row>
    <row r="3322" spans="3:4">
      <c r="C3322" s="13"/>
      <c r="D3322" s="13"/>
    </row>
    <row r="3323" spans="3:4">
      <c r="C3323" s="13"/>
      <c r="D3323" s="13"/>
    </row>
    <row r="3324" spans="3:4">
      <c r="C3324" s="13"/>
      <c r="D3324" s="13"/>
    </row>
    <row r="3325" spans="3:4">
      <c r="C3325" s="13"/>
      <c r="D3325" s="13"/>
    </row>
    <row r="3326" spans="3:4">
      <c r="C3326" s="13"/>
      <c r="D3326" s="13"/>
    </row>
    <row r="3327" spans="3:4">
      <c r="C3327" s="13"/>
      <c r="D3327" s="13"/>
    </row>
    <row r="3328" spans="3:4">
      <c r="C3328" s="13"/>
      <c r="D3328" s="13"/>
    </row>
    <row r="3329" spans="3:4">
      <c r="C3329" s="13"/>
      <c r="D3329" s="13"/>
    </row>
    <row r="3330" spans="3:4">
      <c r="C3330" s="13"/>
      <c r="D3330" s="13"/>
    </row>
    <row r="3331" spans="3:4">
      <c r="C3331" s="13"/>
      <c r="D3331" s="13"/>
    </row>
    <row r="3332" spans="3:4">
      <c r="C3332" s="13"/>
      <c r="D3332" s="13"/>
    </row>
    <row r="3333" spans="3:4">
      <c r="C3333" s="13"/>
      <c r="D3333" s="13"/>
    </row>
    <row r="3334" spans="3:4">
      <c r="C3334" s="13"/>
      <c r="D3334" s="13"/>
    </row>
    <row r="3335" spans="3:4">
      <c r="C3335" s="13"/>
      <c r="D3335" s="13"/>
    </row>
    <row r="3336" spans="3:4">
      <c r="C3336" s="13"/>
      <c r="D3336" s="13"/>
    </row>
    <row r="3337" spans="3:4">
      <c r="C3337" s="13"/>
      <c r="D3337" s="13"/>
    </row>
    <row r="3338" spans="3:4">
      <c r="C3338" s="13"/>
      <c r="D3338" s="13"/>
    </row>
    <row r="3339" spans="3:4">
      <c r="C3339" s="13"/>
      <c r="D3339" s="13"/>
    </row>
    <row r="3340" spans="3:4">
      <c r="C3340" s="13"/>
      <c r="D3340" s="13"/>
    </row>
    <row r="3341" spans="3:4">
      <c r="C3341" s="13"/>
      <c r="D3341" s="13"/>
    </row>
    <row r="3342" spans="3:4">
      <c r="C3342" s="13"/>
      <c r="D3342" s="13"/>
    </row>
    <row r="3343" spans="3:4">
      <c r="C3343" s="13"/>
      <c r="D3343" s="13"/>
    </row>
    <row r="3344" spans="3:4">
      <c r="C3344" s="13"/>
      <c r="D3344" s="13"/>
    </row>
    <row r="3345" spans="3:4">
      <c r="C3345" s="13"/>
      <c r="D3345" s="13"/>
    </row>
    <row r="3346" spans="3:4">
      <c r="C3346" s="13"/>
      <c r="D3346" s="13"/>
    </row>
    <row r="3347" spans="3:4">
      <c r="C3347" s="13"/>
      <c r="D3347" s="13"/>
    </row>
    <row r="3348" spans="3:4">
      <c r="C3348" s="13"/>
      <c r="D3348" s="13"/>
    </row>
    <row r="3349" spans="3:4">
      <c r="C3349" s="13"/>
      <c r="D3349" s="13"/>
    </row>
    <row r="3350" spans="3:4">
      <c r="C3350" s="13"/>
      <c r="D3350" s="13"/>
    </row>
    <row r="3351" spans="3:4">
      <c r="C3351" s="13"/>
      <c r="D3351" s="13"/>
    </row>
    <row r="3352" spans="3:4">
      <c r="C3352" s="13"/>
      <c r="D3352" s="13"/>
    </row>
    <row r="3353" spans="3:4">
      <c r="C3353" s="13"/>
      <c r="D3353" s="13"/>
    </row>
    <row r="3354" spans="3:4">
      <c r="C3354" s="13"/>
      <c r="D3354" s="13"/>
    </row>
    <row r="3355" spans="3:4">
      <c r="C3355" s="13"/>
      <c r="D3355" s="13"/>
    </row>
    <row r="3356" spans="3:4">
      <c r="C3356" s="13"/>
      <c r="D3356" s="13"/>
    </row>
    <row r="3357" spans="3:4">
      <c r="C3357" s="13"/>
      <c r="D3357" s="13"/>
    </row>
    <row r="3358" spans="3:4">
      <c r="C3358" s="13"/>
      <c r="D3358" s="13"/>
    </row>
    <row r="3359" spans="3:4">
      <c r="C3359" s="13"/>
      <c r="D3359" s="13"/>
    </row>
    <row r="3360" spans="3:4">
      <c r="C3360" s="13"/>
      <c r="D3360" s="13"/>
    </row>
    <row r="3361" spans="3:4">
      <c r="C3361" s="13"/>
      <c r="D3361" s="13"/>
    </row>
    <row r="3362" spans="3:4">
      <c r="C3362" s="13"/>
      <c r="D3362" s="13"/>
    </row>
    <row r="3363" spans="3:4">
      <c r="C3363" s="13"/>
      <c r="D3363" s="13"/>
    </row>
    <row r="3364" spans="3:4">
      <c r="C3364" s="13"/>
      <c r="D3364" s="13"/>
    </row>
    <row r="3365" spans="3:4">
      <c r="C3365" s="13"/>
      <c r="D3365" s="13"/>
    </row>
    <row r="3366" spans="3:4">
      <c r="C3366" s="13"/>
      <c r="D3366" s="13"/>
    </row>
    <row r="3367" spans="3:4">
      <c r="C3367" s="13"/>
      <c r="D3367" s="13"/>
    </row>
    <row r="3368" spans="3:4">
      <c r="C3368" s="13"/>
      <c r="D3368" s="13"/>
    </row>
    <row r="3369" spans="3:4">
      <c r="C3369" s="13"/>
      <c r="D3369" s="13"/>
    </row>
    <row r="3370" spans="3:4">
      <c r="C3370" s="13"/>
      <c r="D3370" s="13"/>
    </row>
    <row r="3371" spans="3:4">
      <c r="C3371" s="13"/>
      <c r="D3371" s="13"/>
    </row>
    <row r="3372" spans="3:4">
      <c r="C3372" s="13"/>
      <c r="D3372" s="13"/>
    </row>
    <row r="3373" spans="3:4">
      <c r="C3373" s="13"/>
      <c r="D3373" s="13"/>
    </row>
    <row r="3374" spans="3:4">
      <c r="C3374" s="13"/>
      <c r="D3374" s="13"/>
    </row>
    <row r="3375" spans="3:4">
      <c r="C3375" s="13"/>
      <c r="D3375" s="13"/>
    </row>
    <row r="3376" spans="3:4">
      <c r="C3376" s="13"/>
      <c r="D3376" s="13"/>
    </row>
    <row r="3377" spans="3:4">
      <c r="C3377" s="13"/>
      <c r="D3377" s="13"/>
    </row>
    <row r="3378" spans="3:4">
      <c r="C3378" s="13"/>
      <c r="D3378" s="13"/>
    </row>
    <row r="3379" spans="3:4">
      <c r="C3379" s="13"/>
      <c r="D3379" s="13"/>
    </row>
    <row r="3380" spans="3:4">
      <c r="C3380" s="13"/>
      <c r="D3380" s="13"/>
    </row>
    <row r="3381" spans="3:4">
      <c r="C3381" s="13"/>
      <c r="D3381" s="13"/>
    </row>
    <row r="3382" spans="3:4">
      <c r="C3382" s="13"/>
      <c r="D3382" s="13"/>
    </row>
    <row r="3383" spans="3:4">
      <c r="C3383" s="13"/>
      <c r="D3383" s="13"/>
    </row>
    <row r="3384" spans="3:4">
      <c r="C3384" s="13"/>
      <c r="D3384" s="13"/>
    </row>
    <row r="3385" spans="3:4">
      <c r="C3385" s="13"/>
      <c r="D3385" s="13"/>
    </row>
    <row r="3386" spans="3:4">
      <c r="C3386" s="13"/>
      <c r="D3386" s="13"/>
    </row>
    <row r="3387" spans="3:4">
      <c r="C3387" s="13"/>
      <c r="D3387" s="13"/>
    </row>
    <row r="3388" spans="3:4">
      <c r="C3388" s="13"/>
      <c r="D3388" s="13"/>
    </row>
    <row r="3389" spans="3:4">
      <c r="C3389" s="13"/>
      <c r="D3389" s="13"/>
    </row>
    <row r="3390" spans="3:4">
      <c r="C3390" s="13"/>
      <c r="D3390" s="13"/>
    </row>
    <row r="3391" spans="3:4">
      <c r="C3391" s="13"/>
      <c r="D3391" s="13"/>
    </row>
    <row r="3392" spans="3:4">
      <c r="C3392" s="13"/>
      <c r="D3392" s="13"/>
    </row>
    <row r="3393" spans="3:4">
      <c r="C3393" s="13"/>
      <c r="D3393" s="13"/>
    </row>
    <row r="3394" spans="3:4">
      <c r="C3394" s="13"/>
      <c r="D3394" s="13"/>
    </row>
    <row r="3395" spans="3:4">
      <c r="C3395" s="13"/>
      <c r="D3395" s="13"/>
    </row>
    <row r="3396" spans="3:4">
      <c r="C3396" s="13"/>
      <c r="D3396" s="13"/>
    </row>
    <row r="3397" spans="3:4">
      <c r="C3397" s="13"/>
      <c r="D3397" s="13"/>
    </row>
    <row r="3398" spans="3:4">
      <c r="C3398" s="13"/>
      <c r="D3398" s="13"/>
    </row>
    <row r="3399" spans="3:4">
      <c r="C3399" s="13"/>
      <c r="D3399" s="13"/>
    </row>
    <row r="3400" spans="3:4">
      <c r="C3400" s="13"/>
      <c r="D3400" s="13"/>
    </row>
    <row r="3401" spans="3:4">
      <c r="C3401" s="13"/>
      <c r="D3401" s="13"/>
    </row>
    <row r="3402" spans="3:4">
      <c r="C3402" s="13"/>
      <c r="D3402" s="13"/>
    </row>
    <row r="3403" spans="3:4">
      <c r="C3403" s="13"/>
      <c r="D3403" s="13"/>
    </row>
    <row r="3404" spans="3:4">
      <c r="C3404" s="13"/>
      <c r="D3404" s="13"/>
    </row>
    <row r="3405" spans="3:4">
      <c r="C3405" s="13"/>
      <c r="D3405" s="13"/>
    </row>
    <row r="3406" spans="3:4">
      <c r="C3406" s="13"/>
      <c r="D3406" s="13"/>
    </row>
    <row r="3407" spans="3:4">
      <c r="C3407" s="13"/>
      <c r="D3407" s="13"/>
    </row>
    <row r="3408" spans="3:4">
      <c r="C3408" s="13"/>
      <c r="D3408" s="13"/>
    </row>
    <row r="3409" spans="3:4">
      <c r="C3409" s="13"/>
      <c r="D3409" s="13"/>
    </row>
    <row r="3410" spans="3:4">
      <c r="C3410" s="13"/>
      <c r="D3410" s="13"/>
    </row>
    <row r="3411" spans="3:4">
      <c r="C3411" s="13"/>
      <c r="D3411" s="13"/>
    </row>
    <row r="3412" spans="3:4">
      <c r="C3412" s="13"/>
      <c r="D3412" s="13"/>
    </row>
    <row r="3413" spans="3:4">
      <c r="C3413" s="13"/>
      <c r="D3413" s="13"/>
    </row>
    <row r="3414" spans="3:4">
      <c r="C3414" s="13"/>
      <c r="D3414" s="13"/>
    </row>
    <row r="3415" spans="3:4">
      <c r="C3415" s="13"/>
      <c r="D3415" s="13"/>
    </row>
    <row r="3416" spans="3:4">
      <c r="C3416" s="13"/>
      <c r="D3416" s="13"/>
    </row>
    <row r="3417" spans="3:4">
      <c r="C3417" s="13"/>
      <c r="D3417" s="13"/>
    </row>
    <row r="3418" spans="3:4">
      <c r="C3418" s="13"/>
      <c r="D3418" s="13"/>
    </row>
  </sheetData>
  <phoneticPr fontId="8" type="noConversion"/>
  <hyperlinks>
    <hyperlink ref="H282" r:id="rId1" display="http://vsolj.cetus-net.org/bulletin.html"/>
    <hyperlink ref="H275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5"/>
  <sheetViews>
    <sheetView topLeftCell="A6" workbookViewId="0">
      <selection activeCell="A35" sqref="A35:D58"/>
    </sheetView>
  </sheetViews>
  <sheetFormatPr defaultRowHeight="12.75"/>
  <cols>
    <col min="1" max="1" width="19.7109375" style="13" customWidth="1"/>
    <col min="2" max="2" width="4.42578125" style="10" customWidth="1"/>
    <col min="3" max="3" width="12.7109375" style="1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1" t="s">
        <v>64</v>
      </c>
      <c r="I1" s="42" t="s">
        <v>65</v>
      </c>
      <c r="J1" s="43" t="s">
        <v>66</v>
      </c>
    </row>
    <row r="2" spans="1:16">
      <c r="I2" s="44" t="s">
        <v>67</v>
      </c>
      <c r="J2" s="45" t="s">
        <v>61</v>
      </c>
    </row>
    <row r="3" spans="1:16">
      <c r="A3" s="46" t="s">
        <v>68</v>
      </c>
      <c r="I3" s="44" t="s">
        <v>69</v>
      </c>
      <c r="J3" s="45" t="s">
        <v>29</v>
      </c>
    </row>
    <row r="4" spans="1:16">
      <c r="I4" s="44" t="s">
        <v>70</v>
      </c>
      <c r="J4" s="45" t="s">
        <v>29</v>
      </c>
    </row>
    <row r="5" spans="1:16" ht="13.5" thickBot="1">
      <c r="I5" s="47" t="s">
        <v>71</v>
      </c>
      <c r="J5" s="48" t="s">
        <v>72</v>
      </c>
    </row>
    <row r="10" spans="1:16" ht="13.5" thickBot="1"/>
    <row r="11" spans="1:16" ht="12.75" customHeight="1" thickBot="1">
      <c r="A11" s="13" t="str">
        <f t="shared" ref="A11:A58" si="0">P11</f>
        <v> PZ 6.217 </v>
      </c>
      <c r="B11" s="17" t="str">
        <f t="shared" ref="B11:B58" si="1">IF(H11=INT(H11),"I","II")</f>
        <v>I</v>
      </c>
      <c r="C11" s="13">
        <f t="shared" ref="C11:C58" si="2">1*G11</f>
        <v>29495.33</v>
      </c>
      <c r="D11" s="10" t="str">
        <f t="shared" ref="D11:D58" si="3">VLOOKUP(F11,I$1:J$5,2,FALSE)</f>
        <v>vis</v>
      </c>
      <c r="E11" s="49">
        <f>VLOOKUP(C11,Active!C$21:E$960,3,FALSE)</f>
        <v>-227.01531420462615</v>
      </c>
      <c r="F11" s="17" t="s">
        <v>71</v>
      </c>
      <c r="G11" s="10" t="str">
        <f t="shared" ref="G11:G58" si="4">MID(I11,3,LEN(I11)-3)</f>
        <v>29495.33</v>
      </c>
      <c r="H11" s="13">
        <f t="shared" ref="H11:H58" si="5">1*K11</f>
        <v>-227</v>
      </c>
      <c r="I11" s="50" t="s">
        <v>82</v>
      </c>
      <c r="J11" s="51" t="s">
        <v>83</v>
      </c>
      <c r="K11" s="50">
        <v>-227</v>
      </c>
      <c r="L11" s="50" t="s">
        <v>84</v>
      </c>
      <c r="M11" s="51" t="s">
        <v>76</v>
      </c>
      <c r="N11" s="51"/>
      <c r="O11" s="52" t="s">
        <v>77</v>
      </c>
      <c r="P11" s="52" t="s">
        <v>85</v>
      </c>
    </row>
    <row r="12" spans="1:16" ht="12.75" customHeight="1" thickBot="1">
      <c r="A12" s="13" t="str">
        <f t="shared" si="0"/>
        <v> MVS 2.124 </v>
      </c>
      <c r="B12" s="17" t="str">
        <f t="shared" si="1"/>
        <v>I</v>
      </c>
      <c r="C12" s="13">
        <f t="shared" si="2"/>
        <v>36675.599000000002</v>
      </c>
      <c r="D12" s="10" t="str">
        <f t="shared" si="3"/>
        <v>vis</v>
      </c>
      <c r="E12" s="49">
        <f>VLOOKUP(C12,Active!C$21:E$960,3,FALSE)</f>
        <v>674.99204177921479</v>
      </c>
      <c r="F12" s="17" t="s">
        <v>71</v>
      </c>
      <c r="G12" s="10" t="str">
        <f t="shared" si="4"/>
        <v>36675.599</v>
      </c>
      <c r="H12" s="13">
        <f t="shared" si="5"/>
        <v>675</v>
      </c>
      <c r="I12" s="50" t="s">
        <v>104</v>
      </c>
      <c r="J12" s="51" t="s">
        <v>105</v>
      </c>
      <c r="K12" s="50">
        <v>675</v>
      </c>
      <c r="L12" s="50" t="s">
        <v>106</v>
      </c>
      <c r="M12" s="51" t="s">
        <v>76</v>
      </c>
      <c r="N12" s="51"/>
      <c r="O12" s="52" t="s">
        <v>107</v>
      </c>
      <c r="P12" s="52" t="s">
        <v>108</v>
      </c>
    </row>
    <row r="13" spans="1:16" ht="12.75" customHeight="1" thickBot="1">
      <c r="A13" s="13" t="str">
        <f t="shared" si="0"/>
        <v> MVS 2.124 </v>
      </c>
      <c r="B13" s="17" t="str">
        <f t="shared" si="1"/>
        <v>I</v>
      </c>
      <c r="C13" s="13">
        <f t="shared" si="2"/>
        <v>36699.546999999999</v>
      </c>
      <c r="D13" s="10" t="str">
        <f t="shared" si="3"/>
        <v>vis</v>
      </c>
      <c r="E13" s="49">
        <f>VLOOKUP(C13,Active!C$21:E$960,3,FALSE)</f>
        <v>678.00046279534911</v>
      </c>
      <c r="F13" s="17" t="s">
        <v>71</v>
      </c>
      <c r="G13" s="10" t="str">
        <f t="shared" si="4"/>
        <v>36699.547</v>
      </c>
      <c r="H13" s="13">
        <f t="shared" si="5"/>
        <v>678</v>
      </c>
      <c r="I13" s="50" t="s">
        <v>109</v>
      </c>
      <c r="J13" s="51" t="s">
        <v>110</v>
      </c>
      <c r="K13" s="50">
        <v>678</v>
      </c>
      <c r="L13" s="50" t="s">
        <v>111</v>
      </c>
      <c r="M13" s="51" t="s">
        <v>76</v>
      </c>
      <c r="N13" s="51"/>
      <c r="O13" s="52" t="s">
        <v>107</v>
      </c>
      <c r="P13" s="52" t="s">
        <v>108</v>
      </c>
    </row>
    <row r="14" spans="1:16" ht="12.75" customHeight="1" thickBot="1">
      <c r="A14" s="13" t="str">
        <f t="shared" si="0"/>
        <v> MVS 2.124 </v>
      </c>
      <c r="B14" s="17" t="str">
        <f t="shared" si="1"/>
        <v>I</v>
      </c>
      <c r="C14" s="13">
        <f t="shared" si="2"/>
        <v>37933.343999999997</v>
      </c>
      <c r="D14" s="10" t="str">
        <f t="shared" si="3"/>
        <v>vis</v>
      </c>
      <c r="E14" s="49">
        <f>VLOOKUP(C14,Active!C$21:E$960,3,FALSE)</f>
        <v>832.99381607929899</v>
      </c>
      <c r="F14" s="17" t="s">
        <v>71</v>
      </c>
      <c r="G14" s="10" t="str">
        <f t="shared" si="4"/>
        <v>37933.344</v>
      </c>
      <c r="H14" s="13">
        <f t="shared" si="5"/>
        <v>833</v>
      </c>
      <c r="I14" s="50" t="s">
        <v>112</v>
      </c>
      <c r="J14" s="51" t="s">
        <v>113</v>
      </c>
      <c r="K14" s="50">
        <v>833</v>
      </c>
      <c r="L14" s="50" t="s">
        <v>114</v>
      </c>
      <c r="M14" s="51" t="s">
        <v>76</v>
      </c>
      <c r="N14" s="51"/>
      <c r="O14" s="52" t="s">
        <v>107</v>
      </c>
      <c r="P14" s="52" t="s">
        <v>108</v>
      </c>
    </row>
    <row r="15" spans="1:16" ht="12.75" customHeight="1" thickBot="1">
      <c r="A15" s="13" t="str">
        <f t="shared" si="0"/>
        <v> AA 30.411 </v>
      </c>
      <c r="B15" s="17" t="str">
        <f t="shared" si="1"/>
        <v>I</v>
      </c>
      <c r="C15" s="13">
        <f t="shared" si="2"/>
        <v>40464.773999999998</v>
      </c>
      <c r="D15" s="10" t="str">
        <f t="shared" si="3"/>
        <v>vis</v>
      </c>
      <c r="E15" s="49">
        <f>VLOOKUP(C15,Active!C$21:E$960,3,FALSE)</f>
        <v>1150.9997962393982</v>
      </c>
      <c r="F15" s="17" t="s">
        <v>71</v>
      </c>
      <c r="G15" s="10" t="str">
        <f t="shared" si="4"/>
        <v>40464.774</v>
      </c>
      <c r="H15" s="13">
        <f t="shared" si="5"/>
        <v>1151</v>
      </c>
      <c r="I15" s="50" t="s">
        <v>115</v>
      </c>
      <c r="J15" s="51" t="s">
        <v>116</v>
      </c>
      <c r="K15" s="50">
        <v>1151</v>
      </c>
      <c r="L15" s="50" t="s">
        <v>117</v>
      </c>
      <c r="M15" s="51" t="s">
        <v>118</v>
      </c>
      <c r="N15" s="51" t="s">
        <v>119</v>
      </c>
      <c r="O15" s="52" t="s">
        <v>120</v>
      </c>
      <c r="P15" s="52" t="s">
        <v>121</v>
      </c>
    </row>
    <row r="16" spans="1:16" ht="12.75" customHeight="1" thickBot="1">
      <c r="A16" s="13" t="str">
        <f t="shared" si="0"/>
        <v> BBS 5 </v>
      </c>
      <c r="B16" s="17" t="str">
        <f t="shared" si="1"/>
        <v>I</v>
      </c>
      <c r="C16" s="13">
        <f t="shared" si="2"/>
        <v>41555.341999999997</v>
      </c>
      <c r="D16" s="10" t="str">
        <f t="shared" si="3"/>
        <v>vis</v>
      </c>
      <c r="E16" s="49">
        <f>VLOOKUP(C16,Active!C$21:E$960,3,FALSE)</f>
        <v>1288.0002844106052</v>
      </c>
      <c r="F16" s="17" t="s">
        <v>71</v>
      </c>
      <c r="G16" s="10" t="str">
        <f t="shared" si="4"/>
        <v>41555.342</v>
      </c>
      <c r="H16" s="13">
        <f t="shared" si="5"/>
        <v>1288</v>
      </c>
      <c r="I16" s="50" t="s">
        <v>122</v>
      </c>
      <c r="J16" s="51" t="s">
        <v>123</v>
      </c>
      <c r="K16" s="50">
        <v>1288</v>
      </c>
      <c r="L16" s="50" t="s">
        <v>124</v>
      </c>
      <c r="M16" s="51" t="s">
        <v>89</v>
      </c>
      <c r="N16" s="51"/>
      <c r="O16" s="52" t="s">
        <v>125</v>
      </c>
      <c r="P16" s="52" t="s">
        <v>126</v>
      </c>
    </row>
    <row r="17" spans="1:16" ht="12.75" customHeight="1" thickBot="1">
      <c r="A17" s="13" t="str">
        <f t="shared" si="0"/>
        <v> AA 30.411 </v>
      </c>
      <c r="B17" s="17" t="str">
        <f t="shared" si="1"/>
        <v>I</v>
      </c>
      <c r="C17" s="13">
        <f t="shared" si="2"/>
        <v>43298.652999999998</v>
      </c>
      <c r="D17" s="10" t="str">
        <f t="shared" si="3"/>
        <v>vis</v>
      </c>
      <c r="E17" s="49">
        <f>VLOOKUP(C17,Active!C$21:E$960,3,FALSE)</f>
        <v>1507.0003449609198</v>
      </c>
      <c r="F17" s="17" t="s">
        <v>71</v>
      </c>
      <c r="G17" s="10" t="str">
        <f t="shared" si="4"/>
        <v>43298.653</v>
      </c>
      <c r="H17" s="13">
        <f t="shared" si="5"/>
        <v>1507</v>
      </c>
      <c r="I17" s="50" t="s">
        <v>127</v>
      </c>
      <c r="J17" s="51" t="s">
        <v>128</v>
      </c>
      <c r="K17" s="50">
        <v>1507</v>
      </c>
      <c r="L17" s="50" t="s">
        <v>129</v>
      </c>
      <c r="M17" s="51" t="s">
        <v>118</v>
      </c>
      <c r="N17" s="51" t="s">
        <v>119</v>
      </c>
      <c r="O17" s="52" t="s">
        <v>130</v>
      </c>
      <c r="P17" s="52" t="s">
        <v>121</v>
      </c>
    </row>
    <row r="18" spans="1:16" ht="12.75" customHeight="1" thickBot="1">
      <c r="A18" s="13" t="str">
        <f t="shared" si="0"/>
        <v> AA 30.411 </v>
      </c>
      <c r="B18" s="17" t="str">
        <f t="shared" si="1"/>
        <v>I</v>
      </c>
      <c r="C18" s="13">
        <f t="shared" si="2"/>
        <v>43330.493000000002</v>
      </c>
      <c r="D18" s="10" t="str">
        <f t="shared" si="3"/>
        <v>vis</v>
      </c>
      <c r="E18" s="49">
        <f>VLOOKUP(C18,Active!C$21:E$960,3,FALSE)</f>
        <v>1511.0001831584204</v>
      </c>
      <c r="F18" s="17" t="s">
        <v>71</v>
      </c>
      <c r="G18" s="10" t="str">
        <f t="shared" si="4"/>
        <v>43330.493</v>
      </c>
      <c r="H18" s="13">
        <f t="shared" si="5"/>
        <v>1511</v>
      </c>
      <c r="I18" s="50" t="s">
        <v>131</v>
      </c>
      <c r="J18" s="51" t="s">
        <v>132</v>
      </c>
      <c r="K18" s="50">
        <v>1511</v>
      </c>
      <c r="L18" s="50" t="s">
        <v>133</v>
      </c>
      <c r="M18" s="51" t="s">
        <v>118</v>
      </c>
      <c r="N18" s="51" t="s">
        <v>119</v>
      </c>
      <c r="O18" s="52" t="s">
        <v>130</v>
      </c>
      <c r="P18" s="52" t="s">
        <v>121</v>
      </c>
    </row>
    <row r="19" spans="1:16" ht="12.75" customHeight="1" thickBot="1">
      <c r="A19" s="13" t="str">
        <f t="shared" si="0"/>
        <v> ASS 90.426 </v>
      </c>
      <c r="B19" s="17" t="str">
        <f t="shared" si="1"/>
        <v>I</v>
      </c>
      <c r="C19" s="13">
        <f t="shared" si="2"/>
        <v>44500.666499999999</v>
      </c>
      <c r="D19" s="10" t="str">
        <f t="shared" si="3"/>
        <v>vis</v>
      </c>
      <c r="E19" s="49">
        <f>VLOOKUP(C19,Active!C$21:E$960,3,FALSE)</f>
        <v>1658.0009577502017</v>
      </c>
      <c r="F19" s="17" t="s">
        <v>71</v>
      </c>
      <c r="G19" s="10" t="str">
        <f t="shared" si="4"/>
        <v>44500.6665</v>
      </c>
      <c r="H19" s="13">
        <f t="shared" si="5"/>
        <v>1658</v>
      </c>
      <c r="I19" s="50" t="s">
        <v>134</v>
      </c>
      <c r="J19" s="51" t="s">
        <v>135</v>
      </c>
      <c r="K19" s="50">
        <v>1658</v>
      </c>
      <c r="L19" s="50" t="s">
        <v>136</v>
      </c>
      <c r="M19" s="51" t="s">
        <v>118</v>
      </c>
      <c r="N19" s="51" t="s">
        <v>119</v>
      </c>
      <c r="O19" s="52" t="s">
        <v>137</v>
      </c>
      <c r="P19" s="52" t="s">
        <v>138</v>
      </c>
    </row>
    <row r="20" spans="1:16" ht="12.75" customHeight="1" thickBot="1">
      <c r="A20" s="13" t="str">
        <f t="shared" si="0"/>
        <v>IBVS 2793 </v>
      </c>
      <c r="B20" s="17" t="str">
        <f t="shared" si="1"/>
        <v>I</v>
      </c>
      <c r="C20" s="13">
        <f t="shared" si="2"/>
        <v>45543.472999999998</v>
      </c>
      <c r="D20" s="10" t="str">
        <f t="shared" si="3"/>
        <v>vis</v>
      </c>
      <c r="E20" s="49">
        <f>VLOOKUP(C20,Active!C$21:E$960,3,FALSE)</f>
        <v>1789.0015001905701</v>
      </c>
      <c r="F20" s="17" t="s">
        <v>71</v>
      </c>
      <c r="G20" s="10" t="str">
        <f t="shared" si="4"/>
        <v>45543.4730</v>
      </c>
      <c r="H20" s="13">
        <f t="shared" si="5"/>
        <v>1789</v>
      </c>
      <c r="I20" s="50" t="s">
        <v>139</v>
      </c>
      <c r="J20" s="51" t="s">
        <v>140</v>
      </c>
      <c r="K20" s="50">
        <v>1789</v>
      </c>
      <c r="L20" s="50" t="s">
        <v>141</v>
      </c>
      <c r="M20" s="51" t="s">
        <v>118</v>
      </c>
      <c r="N20" s="51" t="s">
        <v>119</v>
      </c>
      <c r="O20" s="52" t="s">
        <v>142</v>
      </c>
      <c r="P20" s="53" t="s">
        <v>143</v>
      </c>
    </row>
    <row r="21" spans="1:16" ht="12.75" customHeight="1" thickBot="1">
      <c r="A21" s="13" t="str">
        <f t="shared" si="0"/>
        <v>IBVS 2793 </v>
      </c>
      <c r="B21" s="17" t="str">
        <f t="shared" si="1"/>
        <v>II</v>
      </c>
      <c r="C21" s="13">
        <f t="shared" si="2"/>
        <v>45547.465700000001</v>
      </c>
      <c r="D21" s="10" t="str">
        <f t="shared" si="3"/>
        <v>vis</v>
      </c>
      <c r="E21" s="49">
        <f>VLOOKUP(C21,Active!C$21:E$960,3,FALSE)</f>
        <v>1789.5030753781068</v>
      </c>
      <c r="F21" s="17" t="s">
        <v>71</v>
      </c>
      <c r="G21" s="10" t="str">
        <f t="shared" si="4"/>
        <v>45547.4657</v>
      </c>
      <c r="H21" s="13">
        <f t="shared" si="5"/>
        <v>1789.5</v>
      </c>
      <c r="I21" s="50" t="s">
        <v>144</v>
      </c>
      <c r="J21" s="51" t="s">
        <v>145</v>
      </c>
      <c r="K21" s="50">
        <v>1789.5</v>
      </c>
      <c r="L21" s="50" t="s">
        <v>146</v>
      </c>
      <c r="M21" s="51" t="s">
        <v>118</v>
      </c>
      <c r="N21" s="51" t="s">
        <v>119</v>
      </c>
      <c r="O21" s="52" t="s">
        <v>142</v>
      </c>
      <c r="P21" s="53" t="s">
        <v>143</v>
      </c>
    </row>
    <row r="22" spans="1:16" ht="12.75" customHeight="1" thickBot="1">
      <c r="A22" s="13" t="str">
        <f t="shared" si="0"/>
        <v>IBVS 2793 </v>
      </c>
      <c r="B22" s="17" t="str">
        <f t="shared" si="1"/>
        <v>I</v>
      </c>
      <c r="C22" s="13">
        <f t="shared" si="2"/>
        <v>45551.434999999998</v>
      </c>
      <c r="D22" s="10" t="str">
        <f t="shared" si="3"/>
        <v>vis</v>
      </c>
      <c r="E22" s="49">
        <f>VLOOKUP(C22,Active!C$21:E$960,3,FALSE)</f>
        <v>1790.001710986063</v>
      </c>
      <c r="F22" s="17" t="s">
        <v>71</v>
      </c>
      <c r="G22" s="10" t="str">
        <f t="shared" si="4"/>
        <v>45551.4350</v>
      </c>
      <c r="H22" s="13">
        <f t="shared" si="5"/>
        <v>1790</v>
      </c>
      <c r="I22" s="50" t="s">
        <v>147</v>
      </c>
      <c r="J22" s="51" t="s">
        <v>148</v>
      </c>
      <c r="K22" s="50">
        <v>1790</v>
      </c>
      <c r="L22" s="50" t="s">
        <v>149</v>
      </c>
      <c r="M22" s="51" t="s">
        <v>118</v>
      </c>
      <c r="N22" s="51" t="s">
        <v>119</v>
      </c>
      <c r="O22" s="52" t="s">
        <v>142</v>
      </c>
      <c r="P22" s="53" t="s">
        <v>143</v>
      </c>
    </row>
    <row r="23" spans="1:16" ht="12.75" customHeight="1" thickBot="1">
      <c r="A23" s="13" t="str">
        <f t="shared" si="0"/>
        <v>IBVS 2793 </v>
      </c>
      <c r="B23" s="17" t="str">
        <f t="shared" si="1"/>
        <v>I</v>
      </c>
      <c r="C23" s="13">
        <f t="shared" si="2"/>
        <v>45559.392800000001</v>
      </c>
      <c r="D23" s="10" t="str">
        <f t="shared" si="3"/>
        <v>vis</v>
      </c>
      <c r="E23" s="49">
        <f>VLOOKUP(C23,Active!C$21:E$960,3,FALSE)</f>
        <v>1791.0013941647087</v>
      </c>
      <c r="F23" s="17" t="s">
        <v>71</v>
      </c>
      <c r="G23" s="10" t="str">
        <f t="shared" si="4"/>
        <v>45559.3928</v>
      </c>
      <c r="H23" s="13">
        <f t="shared" si="5"/>
        <v>1791</v>
      </c>
      <c r="I23" s="50" t="s">
        <v>150</v>
      </c>
      <c r="J23" s="51" t="s">
        <v>151</v>
      </c>
      <c r="K23" s="50">
        <v>1791</v>
      </c>
      <c r="L23" s="50" t="s">
        <v>152</v>
      </c>
      <c r="M23" s="51" t="s">
        <v>118</v>
      </c>
      <c r="N23" s="51" t="s">
        <v>119</v>
      </c>
      <c r="O23" s="52" t="s">
        <v>142</v>
      </c>
      <c r="P23" s="53" t="s">
        <v>143</v>
      </c>
    </row>
    <row r="24" spans="1:16" ht="12.75" customHeight="1" thickBot="1">
      <c r="A24" s="13" t="str">
        <f t="shared" si="0"/>
        <v> BBS 104 </v>
      </c>
      <c r="B24" s="17" t="str">
        <f t="shared" si="1"/>
        <v>I</v>
      </c>
      <c r="C24" s="13">
        <f t="shared" si="2"/>
        <v>49173.404000000002</v>
      </c>
      <c r="D24" s="10" t="str">
        <f t="shared" si="3"/>
        <v>vis</v>
      </c>
      <c r="E24" s="49">
        <f>VLOOKUP(C24,Active!C$21:E$960,3,FALSE)</f>
        <v>2245.0045362486599</v>
      </c>
      <c r="F24" s="17" t="s">
        <v>71</v>
      </c>
      <c r="G24" s="10" t="str">
        <f t="shared" si="4"/>
        <v>49173.404</v>
      </c>
      <c r="H24" s="13">
        <f t="shared" si="5"/>
        <v>2245</v>
      </c>
      <c r="I24" s="50" t="s">
        <v>161</v>
      </c>
      <c r="J24" s="51" t="s">
        <v>162</v>
      </c>
      <c r="K24" s="50">
        <v>2245</v>
      </c>
      <c r="L24" s="50" t="s">
        <v>163</v>
      </c>
      <c r="M24" s="51" t="s">
        <v>89</v>
      </c>
      <c r="N24" s="51"/>
      <c r="O24" s="52" t="s">
        <v>164</v>
      </c>
      <c r="P24" s="52" t="s">
        <v>165</v>
      </c>
    </row>
    <row r="25" spans="1:16" ht="12.75" customHeight="1" thickBot="1">
      <c r="A25" s="13" t="str">
        <f t="shared" si="0"/>
        <v> BBS 107 </v>
      </c>
      <c r="B25" s="17" t="str">
        <f t="shared" si="1"/>
        <v>I</v>
      </c>
      <c r="C25" s="13">
        <f t="shared" si="2"/>
        <v>49579.357000000004</v>
      </c>
      <c r="D25" s="10" t="str">
        <f t="shared" si="3"/>
        <v>vis</v>
      </c>
      <c r="E25" s="49">
        <f>VLOOKUP(C25,Active!C$21:E$960,3,FALSE)</f>
        <v>2296.0015939053728</v>
      </c>
      <c r="F25" s="17" t="s">
        <v>71</v>
      </c>
      <c r="G25" s="10" t="str">
        <f t="shared" si="4"/>
        <v>49579.357</v>
      </c>
      <c r="H25" s="13">
        <f t="shared" si="5"/>
        <v>2296</v>
      </c>
      <c r="I25" s="50" t="s">
        <v>166</v>
      </c>
      <c r="J25" s="51" t="s">
        <v>167</v>
      </c>
      <c r="K25" s="50">
        <v>2296</v>
      </c>
      <c r="L25" s="50" t="s">
        <v>168</v>
      </c>
      <c r="M25" s="51" t="s">
        <v>118</v>
      </c>
      <c r="N25" s="51" t="s">
        <v>37</v>
      </c>
      <c r="O25" s="52" t="s">
        <v>125</v>
      </c>
      <c r="P25" s="52" t="s">
        <v>169</v>
      </c>
    </row>
    <row r="26" spans="1:16" ht="12.75" customHeight="1" thickBot="1">
      <c r="A26" s="13" t="str">
        <f t="shared" si="0"/>
        <v>IBVS 5548 </v>
      </c>
      <c r="B26" s="17" t="str">
        <f t="shared" si="1"/>
        <v>I</v>
      </c>
      <c r="C26" s="13">
        <f t="shared" si="2"/>
        <v>51752.499199999998</v>
      </c>
      <c r="D26" s="10" t="str">
        <f t="shared" si="3"/>
        <v>vis</v>
      </c>
      <c r="E26" s="49">
        <f>VLOOKUP(C26,Active!C$21:E$960,3,FALSE)</f>
        <v>2568.9983646390183</v>
      </c>
      <c r="F26" s="17" t="s">
        <v>71</v>
      </c>
      <c r="G26" s="10" t="str">
        <f t="shared" si="4"/>
        <v>51752.4992</v>
      </c>
      <c r="H26" s="13">
        <f t="shared" si="5"/>
        <v>2569</v>
      </c>
      <c r="I26" s="50" t="s">
        <v>210</v>
      </c>
      <c r="J26" s="51" t="s">
        <v>211</v>
      </c>
      <c r="K26" s="50">
        <v>2569</v>
      </c>
      <c r="L26" s="50" t="s">
        <v>212</v>
      </c>
      <c r="M26" s="51" t="s">
        <v>118</v>
      </c>
      <c r="N26" s="51" t="s">
        <v>119</v>
      </c>
      <c r="O26" s="52" t="s">
        <v>213</v>
      </c>
      <c r="P26" s="53" t="s">
        <v>214</v>
      </c>
    </row>
    <row r="27" spans="1:16" ht="12.75" customHeight="1" thickBot="1">
      <c r="A27" s="13" t="str">
        <f t="shared" si="0"/>
        <v>IBVS 5548 </v>
      </c>
      <c r="B27" s="17" t="str">
        <f t="shared" si="1"/>
        <v>I</v>
      </c>
      <c r="C27" s="13">
        <f t="shared" si="2"/>
        <v>51760.477599999998</v>
      </c>
      <c r="D27" s="10" t="str">
        <f t="shared" si="3"/>
        <v>vis</v>
      </c>
      <c r="E27" s="49">
        <f>VLOOKUP(C27,Active!C$21:E$960,3,FALSE)</f>
        <v>2570.0006356526783</v>
      </c>
      <c r="F27" s="17" t="s">
        <v>71</v>
      </c>
      <c r="G27" s="10" t="str">
        <f t="shared" si="4"/>
        <v>51760.4776</v>
      </c>
      <c r="H27" s="13">
        <f t="shared" si="5"/>
        <v>2570</v>
      </c>
      <c r="I27" s="50" t="s">
        <v>215</v>
      </c>
      <c r="J27" s="51" t="s">
        <v>216</v>
      </c>
      <c r="K27" s="50">
        <v>2570</v>
      </c>
      <c r="L27" s="50" t="s">
        <v>217</v>
      </c>
      <c r="M27" s="51" t="s">
        <v>118</v>
      </c>
      <c r="N27" s="51" t="s">
        <v>119</v>
      </c>
      <c r="O27" s="52" t="s">
        <v>213</v>
      </c>
      <c r="P27" s="53" t="s">
        <v>214</v>
      </c>
    </row>
    <row r="28" spans="1:16" ht="12.75" customHeight="1" thickBot="1">
      <c r="A28" s="13" t="str">
        <f t="shared" si="0"/>
        <v>IBVS 5548 </v>
      </c>
      <c r="B28" s="17" t="str">
        <f t="shared" si="1"/>
        <v>I</v>
      </c>
      <c r="C28" s="13">
        <f t="shared" si="2"/>
        <v>51776.381800000003</v>
      </c>
      <c r="D28" s="10" t="str">
        <f t="shared" si="3"/>
        <v>vis</v>
      </c>
      <c r="E28" s="49">
        <f>VLOOKUP(C28,Active!C$21:E$960,3,FALSE)</f>
        <v>2571.9985699070971</v>
      </c>
      <c r="F28" s="17" t="s">
        <v>71</v>
      </c>
      <c r="G28" s="10" t="str">
        <f t="shared" si="4"/>
        <v>51776.3818</v>
      </c>
      <c r="H28" s="13">
        <f t="shared" si="5"/>
        <v>2572</v>
      </c>
      <c r="I28" s="50" t="s">
        <v>218</v>
      </c>
      <c r="J28" s="51" t="s">
        <v>219</v>
      </c>
      <c r="K28" s="50">
        <v>2572</v>
      </c>
      <c r="L28" s="50" t="s">
        <v>220</v>
      </c>
      <c r="M28" s="51" t="s">
        <v>118</v>
      </c>
      <c r="N28" s="51" t="s">
        <v>119</v>
      </c>
      <c r="O28" s="52" t="s">
        <v>213</v>
      </c>
      <c r="P28" s="53" t="s">
        <v>214</v>
      </c>
    </row>
    <row r="29" spans="1:16" ht="12.75" customHeight="1" thickBot="1">
      <c r="A29" s="13" t="str">
        <f t="shared" si="0"/>
        <v>IBVS 5548 </v>
      </c>
      <c r="B29" s="17" t="str">
        <f t="shared" si="1"/>
        <v>I</v>
      </c>
      <c r="C29" s="13">
        <f t="shared" si="2"/>
        <v>52349.538999999997</v>
      </c>
      <c r="D29" s="10" t="str">
        <f t="shared" si="3"/>
        <v>vis</v>
      </c>
      <c r="E29" s="49">
        <f>VLOOKUP(C29,Active!C$21:E$960,3,FALSE)</f>
        <v>2644.0003306398908</v>
      </c>
      <c r="F29" s="17" t="s">
        <v>71</v>
      </c>
      <c r="G29" s="10" t="str">
        <f t="shared" si="4"/>
        <v>52349.5390</v>
      </c>
      <c r="H29" s="13">
        <f t="shared" si="5"/>
        <v>2644</v>
      </c>
      <c r="I29" s="50" t="s">
        <v>221</v>
      </c>
      <c r="J29" s="51" t="s">
        <v>222</v>
      </c>
      <c r="K29" s="50">
        <v>2644</v>
      </c>
      <c r="L29" s="50" t="s">
        <v>223</v>
      </c>
      <c r="M29" s="51" t="s">
        <v>118</v>
      </c>
      <c r="N29" s="51" t="s">
        <v>119</v>
      </c>
      <c r="O29" s="52" t="s">
        <v>213</v>
      </c>
      <c r="P29" s="53" t="s">
        <v>214</v>
      </c>
    </row>
    <row r="30" spans="1:16" ht="12.75" customHeight="1" thickBot="1">
      <c r="A30" s="13" t="str">
        <f t="shared" si="0"/>
        <v>IBVS 5548 </v>
      </c>
      <c r="B30" s="17" t="str">
        <f t="shared" si="1"/>
        <v>II</v>
      </c>
      <c r="C30" s="13">
        <f t="shared" si="2"/>
        <v>52767.456299999998</v>
      </c>
      <c r="D30" s="10" t="str">
        <f t="shared" si="3"/>
        <v>vis</v>
      </c>
      <c r="E30" s="49">
        <f>VLOOKUP(C30,Active!C$21:E$960,3,FALSE)</f>
        <v>2696.5003802609995</v>
      </c>
      <c r="F30" s="17" t="s">
        <v>71</v>
      </c>
      <c r="G30" s="10" t="str">
        <f t="shared" si="4"/>
        <v>52767.4563</v>
      </c>
      <c r="H30" s="13">
        <f t="shared" si="5"/>
        <v>2696.5</v>
      </c>
      <c r="I30" s="50" t="s">
        <v>224</v>
      </c>
      <c r="J30" s="51" t="s">
        <v>225</v>
      </c>
      <c r="K30" s="50">
        <v>2696.5</v>
      </c>
      <c r="L30" s="50" t="s">
        <v>226</v>
      </c>
      <c r="M30" s="51" t="s">
        <v>118</v>
      </c>
      <c r="N30" s="51" t="s">
        <v>119</v>
      </c>
      <c r="O30" s="52" t="s">
        <v>213</v>
      </c>
      <c r="P30" s="53" t="s">
        <v>214</v>
      </c>
    </row>
    <row r="31" spans="1:16" ht="12.75" customHeight="1" thickBot="1">
      <c r="A31" s="13" t="str">
        <f t="shared" si="0"/>
        <v>IBVS 5548 </v>
      </c>
      <c r="B31" s="17" t="str">
        <f t="shared" si="1"/>
        <v>I</v>
      </c>
      <c r="C31" s="13">
        <f t="shared" si="2"/>
        <v>52771.433199999999</v>
      </c>
      <c r="D31" s="10" t="str">
        <f t="shared" si="3"/>
        <v>vis</v>
      </c>
      <c r="E31" s="49">
        <f>VLOOKUP(C31,Active!C$21:E$960,3,FALSE)</f>
        <v>2696.9999706042045</v>
      </c>
      <c r="F31" s="17" t="s">
        <v>71</v>
      </c>
      <c r="G31" s="10" t="str">
        <f t="shared" si="4"/>
        <v>52771.4332</v>
      </c>
      <c r="H31" s="13">
        <f t="shared" si="5"/>
        <v>2697</v>
      </c>
      <c r="I31" s="50" t="s">
        <v>227</v>
      </c>
      <c r="J31" s="51" t="s">
        <v>228</v>
      </c>
      <c r="K31" s="50">
        <v>2697</v>
      </c>
      <c r="L31" s="50" t="s">
        <v>229</v>
      </c>
      <c r="M31" s="51" t="s">
        <v>118</v>
      </c>
      <c r="N31" s="51" t="s">
        <v>119</v>
      </c>
      <c r="O31" s="52" t="s">
        <v>213</v>
      </c>
      <c r="P31" s="53" t="s">
        <v>214</v>
      </c>
    </row>
    <row r="32" spans="1:16" ht="12.75" customHeight="1" thickBot="1">
      <c r="A32" s="13" t="str">
        <f t="shared" si="0"/>
        <v>IBVS 5548 </v>
      </c>
      <c r="B32" s="17" t="str">
        <f t="shared" si="1"/>
        <v>I</v>
      </c>
      <c r="C32" s="13">
        <f t="shared" si="2"/>
        <v>53169.450799999999</v>
      </c>
      <c r="D32" s="10" t="str">
        <f t="shared" si="3"/>
        <v>vis</v>
      </c>
      <c r="E32" s="49">
        <f>VLOOKUP(C32,Active!C$21:E$960,3,FALSE)</f>
        <v>2747.0001590387928</v>
      </c>
      <c r="F32" s="17" t="s">
        <v>71</v>
      </c>
      <c r="G32" s="10" t="str">
        <f t="shared" si="4"/>
        <v>53169.4508</v>
      </c>
      <c r="H32" s="13">
        <f t="shared" si="5"/>
        <v>2747</v>
      </c>
      <c r="I32" s="50" t="s">
        <v>230</v>
      </c>
      <c r="J32" s="51" t="s">
        <v>231</v>
      </c>
      <c r="K32" s="50">
        <v>2747</v>
      </c>
      <c r="L32" s="50" t="s">
        <v>232</v>
      </c>
      <c r="M32" s="51" t="s">
        <v>118</v>
      </c>
      <c r="N32" s="51" t="s">
        <v>119</v>
      </c>
      <c r="O32" s="52" t="s">
        <v>213</v>
      </c>
      <c r="P32" s="53" t="s">
        <v>214</v>
      </c>
    </row>
    <row r="33" spans="1:16" ht="12.75" customHeight="1" thickBot="1">
      <c r="A33" s="13" t="str">
        <f t="shared" si="0"/>
        <v>IBVS 6029 </v>
      </c>
      <c r="B33" s="17" t="str">
        <f t="shared" si="1"/>
        <v>II</v>
      </c>
      <c r="C33" s="13">
        <f t="shared" si="2"/>
        <v>56086.89</v>
      </c>
      <c r="D33" s="10" t="str">
        <f t="shared" si="3"/>
        <v>vis</v>
      </c>
      <c r="E33" s="49">
        <f>VLOOKUP(C33,Active!C$21:E$960,3,FALSE)</f>
        <v>3113.4977956921844</v>
      </c>
      <c r="F33" s="17" t="s">
        <v>71</v>
      </c>
      <c r="G33" s="10" t="str">
        <f t="shared" si="4"/>
        <v>56086.890</v>
      </c>
      <c r="H33" s="13">
        <f t="shared" si="5"/>
        <v>3113.5</v>
      </c>
      <c r="I33" s="50" t="s">
        <v>244</v>
      </c>
      <c r="J33" s="51" t="s">
        <v>245</v>
      </c>
      <c r="K33" s="50" t="s">
        <v>246</v>
      </c>
      <c r="L33" s="50" t="s">
        <v>247</v>
      </c>
      <c r="M33" s="51" t="s">
        <v>236</v>
      </c>
      <c r="N33" s="51" t="s">
        <v>71</v>
      </c>
      <c r="O33" s="52" t="s">
        <v>125</v>
      </c>
      <c r="P33" s="53" t="s">
        <v>248</v>
      </c>
    </row>
    <row r="34" spans="1:16" ht="12.75" customHeight="1" thickBot="1">
      <c r="A34" s="13" t="str">
        <f t="shared" si="0"/>
        <v>BAVM 238 </v>
      </c>
      <c r="B34" s="17" t="str">
        <f t="shared" si="1"/>
        <v>I</v>
      </c>
      <c r="C34" s="13">
        <f t="shared" si="2"/>
        <v>56783.420599999998</v>
      </c>
      <c r="D34" s="10" t="str">
        <f t="shared" si="3"/>
        <v>vis</v>
      </c>
      <c r="E34" s="49">
        <f>VLOOKUP(C34,Active!C$21:E$960,3,FALSE)</f>
        <v>3200.9981003281023</v>
      </c>
      <c r="F34" s="17" t="s">
        <v>71</v>
      </c>
      <c r="G34" s="10" t="str">
        <f t="shared" si="4"/>
        <v>56783.4206</v>
      </c>
      <c r="H34" s="13">
        <f t="shared" si="5"/>
        <v>3201</v>
      </c>
      <c r="I34" s="50" t="s">
        <v>249</v>
      </c>
      <c r="J34" s="51" t="s">
        <v>250</v>
      </c>
      <c r="K34" s="50" t="s">
        <v>251</v>
      </c>
      <c r="L34" s="50" t="s">
        <v>252</v>
      </c>
      <c r="M34" s="51" t="s">
        <v>236</v>
      </c>
      <c r="N34" s="51" t="s">
        <v>253</v>
      </c>
      <c r="O34" s="52" t="s">
        <v>254</v>
      </c>
      <c r="P34" s="53" t="s">
        <v>255</v>
      </c>
    </row>
    <row r="35" spans="1:16" ht="12.75" customHeight="1" thickBot="1">
      <c r="A35" s="13" t="str">
        <f t="shared" si="0"/>
        <v> PZ 5.201 </v>
      </c>
      <c r="B35" s="17" t="str">
        <f t="shared" si="1"/>
        <v>I</v>
      </c>
      <c r="C35" s="13">
        <f t="shared" si="2"/>
        <v>19274.349999999999</v>
      </c>
      <c r="D35" s="10" t="str">
        <f t="shared" si="3"/>
        <v>vis</v>
      </c>
      <c r="E35" s="49">
        <f>VLOOKUP(C35,Active!C$21:E$960,3,FALSE)</f>
        <v>-1511.0060874421915</v>
      </c>
      <c r="F35" s="17" t="s">
        <v>71</v>
      </c>
      <c r="G35" s="10" t="str">
        <f t="shared" si="4"/>
        <v>19274.35</v>
      </c>
      <c r="H35" s="13">
        <f t="shared" si="5"/>
        <v>-1511</v>
      </c>
      <c r="I35" s="50" t="s">
        <v>73</v>
      </c>
      <c r="J35" s="51" t="s">
        <v>74</v>
      </c>
      <c r="K35" s="50">
        <v>-1511</v>
      </c>
      <c r="L35" s="50" t="s">
        <v>75</v>
      </c>
      <c r="M35" s="51" t="s">
        <v>76</v>
      </c>
      <c r="N35" s="51"/>
      <c r="O35" s="52" t="s">
        <v>77</v>
      </c>
      <c r="P35" s="52" t="s">
        <v>78</v>
      </c>
    </row>
    <row r="36" spans="1:16" ht="12.75" customHeight="1" thickBot="1">
      <c r="A36" s="13" t="str">
        <f t="shared" si="0"/>
        <v> PZ 5.201 </v>
      </c>
      <c r="B36" s="17" t="str">
        <f t="shared" si="1"/>
        <v>I</v>
      </c>
      <c r="C36" s="13">
        <f t="shared" si="2"/>
        <v>28309.45</v>
      </c>
      <c r="D36" s="10" t="str">
        <f t="shared" si="3"/>
        <v>vis</v>
      </c>
      <c r="E36" s="49" t="e">
        <f>VLOOKUP(C36,Active!C$21:E$960,3,FALSE)</f>
        <v>#N/A</v>
      </c>
      <c r="F36" s="17" t="s">
        <v>71</v>
      </c>
      <c r="G36" s="10" t="str">
        <f t="shared" si="4"/>
        <v>28309.45</v>
      </c>
      <c r="H36" s="13">
        <f t="shared" si="5"/>
        <v>-376</v>
      </c>
      <c r="I36" s="50" t="s">
        <v>79</v>
      </c>
      <c r="J36" s="51" t="s">
        <v>80</v>
      </c>
      <c r="K36" s="50">
        <v>-376</v>
      </c>
      <c r="L36" s="50" t="s">
        <v>81</v>
      </c>
      <c r="M36" s="51" t="s">
        <v>76</v>
      </c>
      <c r="N36" s="51"/>
      <c r="O36" s="52" t="s">
        <v>77</v>
      </c>
      <c r="P36" s="52" t="s">
        <v>78</v>
      </c>
    </row>
    <row r="37" spans="1:16" ht="12.75" customHeight="1" thickBot="1">
      <c r="A37" s="13" t="str">
        <f t="shared" si="0"/>
        <v> IODE 4.2.116 </v>
      </c>
      <c r="B37" s="17" t="str">
        <f t="shared" si="1"/>
        <v>I</v>
      </c>
      <c r="C37" s="13">
        <f t="shared" si="2"/>
        <v>30928.218000000001</v>
      </c>
      <c r="D37" s="10" t="str">
        <f t="shared" si="3"/>
        <v>vis</v>
      </c>
      <c r="E37" s="49">
        <f>VLOOKUP(C37,Active!C$21:E$960,3,FALSE)</f>
        <v>-47.011540487934909</v>
      </c>
      <c r="F37" s="17" t="s">
        <v>71</v>
      </c>
      <c r="G37" s="10" t="str">
        <f t="shared" si="4"/>
        <v>30928.218</v>
      </c>
      <c r="H37" s="13">
        <f t="shared" si="5"/>
        <v>-47</v>
      </c>
      <c r="I37" s="50" t="s">
        <v>86</v>
      </c>
      <c r="J37" s="51" t="s">
        <v>87</v>
      </c>
      <c r="K37" s="50">
        <v>-47</v>
      </c>
      <c r="L37" s="50" t="s">
        <v>88</v>
      </c>
      <c r="M37" s="51" t="s">
        <v>89</v>
      </c>
      <c r="N37" s="51"/>
      <c r="O37" s="52" t="s">
        <v>90</v>
      </c>
      <c r="P37" s="52" t="s">
        <v>91</v>
      </c>
    </row>
    <row r="38" spans="1:16" ht="12.75" customHeight="1" thickBot="1">
      <c r="A38" s="13" t="str">
        <f t="shared" si="0"/>
        <v> IODE 4.2.116 </v>
      </c>
      <c r="B38" s="17" t="str">
        <f t="shared" si="1"/>
        <v>I</v>
      </c>
      <c r="C38" s="13">
        <f t="shared" si="2"/>
        <v>31302.332999999999</v>
      </c>
      <c r="D38" s="10" t="str">
        <f t="shared" si="3"/>
        <v>vis</v>
      </c>
      <c r="E38" s="49">
        <f>VLOOKUP(C38,Active!C$21:E$960,3,FALSE)</f>
        <v>-1.4069782604395844E-2</v>
      </c>
      <c r="F38" s="17" t="s">
        <v>71</v>
      </c>
      <c r="G38" s="10" t="str">
        <f t="shared" si="4"/>
        <v>31302.333</v>
      </c>
      <c r="H38" s="13">
        <f t="shared" si="5"/>
        <v>0</v>
      </c>
      <c r="I38" s="50" t="s">
        <v>92</v>
      </c>
      <c r="J38" s="51" t="s">
        <v>93</v>
      </c>
      <c r="K38" s="50">
        <v>0</v>
      </c>
      <c r="L38" s="50" t="s">
        <v>94</v>
      </c>
      <c r="M38" s="51" t="s">
        <v>89</v>
      </c>
      <c r="N38" s="51"/>
      <c r="O38" s="52" t="s">
        <v>90</v>
      </c>
      <c r="P38" s="52" t="s">
        <v>91</v>
      </c>
    </row>
    <row r="39" spans="1:16" ht="12.75" customHeight="1" thickBot="1">
      <c r="A39" s="13" t="str">
        <f t="shared" si="0"/>
        <v> IODE 4.2.116 </v>
      </c>
      <c r="B39" s="17" t="str">
        <f t="shared" si="1"/>
        <v>I</v>
      </c>
      <c r="C39" s="13">
        <f t="shared" si="2"/>
        <v>31318.280999999999</v>
      </c>
      <c r="D39" s="10" t="str">
        <f t="shared" si="3"/>
        <v>vis</v>
      </c>
      <c r="E39" s="49">
        <f>VLOOKUP(C39,Active!C$21:E$960,3,FALSE)</f>
        <v>1.9893667617967379</v>
      </c>
      <c r="F39" s="17" t="s">
        <v>71</v>
      </c>
      <c r="G39" s="10" t="str">
        <f t="shared" si="4"/>
        <v>31318.281</v>
      </c>
      <c r="H39" s="13">
        <f t="shared" si="5"/>
        <v>2</v>
      </c>
      <c r="I39" s="50" t="s">
        <v>95</v>
      </c>
      <c r="J39" s="51" t="s">
        <v>96</v>
      </c>
      <c r="K39" s="50">
        <v>2</v>
      </c>
      <c r="L39" s="50" t="s">
        <v>97</v>
      </c>
      <c r="M39" s="51" t="s">
        <v>89</v>
      </c>
      <c r="N39" s="51"/>
      <c r="O39" s="52" t="s">
        <v>90</v>
      </c>
      <c r="P39" s="52" t="s">
        <v>91</v>
      </c>
    </row>
    <row r="40" spans="1:16" ht="12.75" customHeight="1" thickBot="1">
      <c r="A40" s="13" t="str">
        <f t="shared" si="0"/>
        <v> IODE 4.2.116 </v>
      </c>
      <c r="B40" s="17" t="str">
        <f t="shared" si="1"/>
        <v>I</v>
      </c>
      <c r="C40" s="13">
        <f t="shared" si="2"/>
        <v>31326.243999999999</v>
      </c>
      <c r="D40" s="10" t="str">
        <f t="shared" si="3"/>
        <v>vis</v>
      </c>
      <c r="E40" s="49">
        <f>VLOOKUP(C40,Active!C$21:E$960,3,FALSE)</f>
        <v>2.9897031803486178</v>
      </c>
      <c r="F40" s="17" t="s">
        <v>71</v>
      </c>
      <c r="G40" s="10" t="str">
        <f t="shared" si="4"/>
        <v>31326.244</v>
      </c>
      <c r="H40" s="13">
        <f t="shared" si="5"/>
        <v>3</v>
      </c>
      <c r="I40" s="50" t="s">
        <v>98</v>
      </c>
      <c r="J40" s="51" t="s">
        <v>99</v>
      </c>
      <c r="K40" s="50">
        <v>3</v>
      </c>
      <c r="L40" s="50" t="s">
        <v>100</v>
      </c>
      <c r="M40" s="51" t="s">
        <v>89</v>
      </c>
      <c r="N40" s="51"/>
      <c r="O40" s="52" t="s">
        <v>90</v>
      </c>
      <c r="P40" s="52" t="s">
        <v>91</v>
      </c>
    </row>
    <row r="41" spans="1:16" ht="12.75" customHeight="1" thickBot="1">
      <c r="A41" s="13" t="str">
        <f t="shared" si="0"/>
        <v> IODE 4.2.116 </v>
      </c>
      <c r="B41" s="17" t="str">
        <f t="shared" si="1"/>
        <v>I</v>
      </c>
      <c r="C41" s="13">
        <f t="shared" si="2"/>
        <v>31342.178</v>
      </c>
      <c r="D41" s="10" t="str">
        <f t="shared" si="3"/>
        <v>vis</v>
      </c>
      <c r="E41" s="49">
        <f>VLOOKUP(C41,Active!C$21:E$960,3,FALSE)</f>
        <v>4.9913810019243163</v>
      </c>
      <c r="F41" s="17" t="s">
        <v>71</v>
      </c>
      <c r="G41" s="10" t="str">
        <f t="shared" si="4"/>
        <v>31342.178</v>
      </c>
      <c r="H41" s="13">
        <f t="shared" si="5"/>
        <v>5</v>
      </c>
      <c r="I41" s="50" t="s">
        <v>101</v>
      </c>
      <c r="J41" s="51" t="s">
        <v>102</v>
      </c>
      <c r="K41" s="50">
        <v>5</v>
      </c>
      <c r="L41" s="50" t="s">
        <v>103</v>
      </c>
      <c r="M41" s="51" t="s">
        <v>89</v>
      </c>
      <c r="N41" s="51"/>
      <c r="O41" s="52" t="s">
        <v>90</v>
      </c>
      <c r="P41" s="52" t="s">
        <v>91</v>
      </c>
    </row>
    <row r="42" spans="1:16" ht="12.75" customHeight="1" thickBot="1">
      <c r="A42" s="13" t="str">
        <f t="shared" si="0"/>
        <v> VSSC 70.20 </v>
      </c>
      <c r="B42" s="17" t="str">
        <f t="shared" si="1"/>
        <v>I</v>
      </c>
      <c r="C42" s="13">
        <f t="shared" si="2"/>
        <v>46960.421999999999</v>
      </c>
      <c r="D42" s="10" t="str">
        <f t="shared" si="3"/>
        <v>vis</v>
      </c>
      <c r="E42" s="49">
        <f>VLOOKUP(C42,Active!C$21:E$960,3,FALSE)</f>
        <v>1967.0029679703912</v>
      </c>
      <c r="F42" s="17" t="s">
        <v>71</v>
      </c>
      <c r="G42" s="10" t="str">
        <f t="shared" si="4"/>
        <v>46960.422</v>
      </c>
      <c r="H42" s="13">
        <f t="shared" si="5"/>
        <v>1967</v>
      </c>
      <c r="I42" s="50" t="s">
        <v>153</v>
      </c>
      <c r="J42" s="51" t="s">
        <v>154</v>
      </c>
      <c r="K42" s="50">
        <v>1967</v>
      </c>
      <c r="L42" s="50" t="s">
        <v>155</v>
      </c>
      <c r="M42" s="51" t="s">
        <v>89</v>
      </c>
      <c r="N42" s="51"/>
      <c r="O42" s="52" t="s">
        <v>156</v>
      </c>
      <c r="P42" s="52" t="s">
        <v>157</v>
      </c>
    </row>
    <row r="43" spans="1:16" ht="12.75" customHeight="1" thickBot="1">
      <c r="A43" s="13" t="str">
        <f t="shared" si="0"/>
        <v> VSSC 70.20 </v>
      </c>
      <c r="B43" s="17" t="str">
        <f t="shared" si="1"/>
        <v>I</v>
      </c>
      <c r="C43" s="13">
        <f t="shared" si="2"/>
        <v>46968.358999999997</v>
      </c>
      <c r="D43" s="10" t="str">
        <f t="shared" si="3"/>
        <v>vis</v>
      </c>
      <c r="E43" s="49">
        <f>VLOOKUP(C43,Active!C$21:E$960,3,FALSE)</f>
        <v>1968.0000381894097</v>
      </c>
      <c r="F43" s="17" t="s">
        <v>71</v>
      </c>
      <c r="G43" s="10" t="str">
        <f t="shared" si="4"/>
        <v>46968.359</v>
      </c>
      <c r="H43" s="13">
        <f t="shared" si="5"/>
        <v>1968</v>
      </c>
      <c r="I43" s="50" t="s">
        <v>158</v>
      </c>
      <c r="J43" s="51" t="s">
        <v>159</v>
      </c>
      <c r="K43" s="50">
        <v>1968</v>
      </c>
      <c r="L43" s="50" t="s">
        <v>160</v>
      </c>
      <c r="M43" s="51" t="s">
        <v>89</v>
      </c>
      <c r="N43" s="51"/>
      <c r="O43" s="52" t="s">
        <v>156</v>
      </c>
      <c r="P43" s="52" t="s">
        <v>157</v>
      </c>
    </row>
    <row r="44" spans="1:16" ht="12.75" customHeight="1" thickBot="1">
      <c r="A44" s="13" t="str">
        <f t="shared" si="0"/>
        <v>IBVS 4633/4653 </v>
      </c>
      <c r="B44" s="17" t="str">
        <f t="shared" si="1"/>
        <v>I</v>
      </c>
      <c r="C44" s="13">
        <f t="shared" si="2"/>
        <v>50940.567000000003</v>
      </c>
      <c r="D44" s="10" t="str">
        <f t="shared" si="3"/>
        <v>vis</v>
      </c>
      <c r="E44" s="49">
        <f>VLOOKUP(C44,Active!C$21:E$960,3,FALSE)</f>
        <v>2467.000958001448</v>
      </c>
      <c r="F44" s="17" t="s">
        <v>71</v>
      </c>
      <c r="G44" s="10" t="str">
        <f t="shared" si="4"/>
        <v>50940.5670</v>
      </c>
      <c r="H44" s="13">
        <f t="shared" si="5"/>
        <v>2467</v>
      </c>
      <c r="I44" s="50" t="s">
        <v>170</v>
      </c>
      <c r="J44" s="51" t="s">
        <v>171</v>
      </c>
      <c r="K44" s="50">
        <v>2467</v>
      </c>
      <c r="L44" s="50" t="s">
        <v>136</v>
      </c>
      <c r="M44" s="51" t="s">
        <v>118</v>
      </c>
      <c r="N44" s="51" t="s">
        <v>172</v>
      </c>
      <c r="O44" s="52" t="s">
        <v>173</v>
      </c>
      <c r="P44" s="53" t="s">
        <v>174</v>
      </c>
    </row>
    <row r="45" spans="1:16" ht="12.75" customHeight="1" thickBot="1">
      <c r="A45" s="13" t="str">
        <f t="shared" si="0"/>
        <v>IBVS 4901 </v>
      </c>
      <c r="B45" s="17" t="str">
        <f t="shared" si="1"/>
        <v>I</v>
      </c>
      <c r="C45" s="13">
        <f t="shared" si="2"/>
        <v>50956.4859</v>
      </c>
      <c r="D45" s="10" t="str">
        <f t="shared" si="3"/>
        <v>vis</v>
      </c>
      <c r="E45" s="49" t="e">
        <f>VLOOKUP(C45,Active!C$21:E$960,3,FALSE)</f>
        <v>#N/A</v>
      </c>
      <c r="F45" s="17" t="s">
        <v>71</v>
      </c>
      <c r="G45" s="10" t="str">
        <f t="shared" si="4"/>
        <v>50956.4859</v>
      </c>
      <c r="H45" s="13">
        <f t="shared" si="5"/>
        <v>2469</v>
      </c>
      <c r="I45" s="50" t="s">
        <v>175</v>
      </c>
      <c r="J45" s="51" t="s">
        <v>176</v>
      </c>
      <c r="K45" s="50">
        <v>2469</v>
      </c>
      <c r="L45" s="50" t="s">
        <v>177</v>
      </c>
      <c r="M45" s="51" t="s">
        <v>118</v>
      </c>
      <c r="N45" s="51" t="s">
        <v>172</v>
      </c>
      <c r="O45" s="52" t="s">
        <v>178</v>
      </c>
      <c r="P45" s="53" t="s">
        <v>179</v>
      </c>
    </row>
    <row r="46" spans="1:16" ht="12.75" customHeight="1" thickBot="1">
      <c r="A46" s="13" t="str">
        <f t="shared" si="0"/>
        <v>IBVS 4901 </v>
      </c>
      <c r="B46" s="17" t="str">
        <f t="shared" si="1"/>
        <v>I</v>
      </c>
      <c r="C46" s="13">
        <f t="shared" si="2"/>
        <v>50956.4859</v>
      </c>
      <c r="D46" s="10" t="str">
        <f t="shared" si="3"/>
        <v>vis</v>
      </c>
      <c r="E46" s="49" t="e">
        <f>VLOOKUP(C46,Active!C$21:E$960,3,FALSE)</f>
        <v>#N/A</v>
      </c>
      <c r="F46" s="17" t="s">
        <v>71</v>
      </c>
      <c r="G46" s="10" t="str">
        <f t="shared" si="4"/>
        <v>50956.4859</v>
      </c>
      <c r="H46" s="13">
        <f t="shared" si="5"/>
        <v>2469</v>
      </c>
      <c r="I46" s="50" t="s">
        <v>175</v>
      </c>
      <c r="J46" s="51" t="s">
        <v>176</v>
      </c>
      <c r="K46" s="50">
        <v>2469</v>
      </c>
      <c r="L46" s="50" t="s">
        <v>177</v>
      </c>
      <c r="M46" s="51" t="s">
        <v>118</v>
      </c>
      <c r="N46" s="51" t="s">
        <v>37</v>
      </c>
      <c r="O46" s="52" t="s">
        <v>178</v>
      </c>
      <c r="P46" s="53" t="s">
        <v>179</v>
      </c>
    </row>
    <row r="47" spans="1:16" ht="12.75" customHeight="1" thickBot="1">
      <c r="A47" s="13" t="str">
        <f t="shared" si="0"/>
        <v>IBVS 4901 </v>
      </c>
      <c r="B47" s="17" t="str">
        <f t="shared" si="1"/>
        <v>I</v>
      </c>
      <c r="C47" s="13">
        <f t="shared" si="2"/>
        <v>50956.486199999999</v>
      </c>
      <c r="D47" s="10" t="str">
        <f t="shared" si="3"/>
        <v>vis</v>
      </c>
      <c r="E47" s="49" t="e">
        <f>VLOOKUP(C47,Active!C$21:E$960,3,FALSE)</f>
        <v>#N/A</v>
      </c>
      <c r="F47" s="17" t="s">
        <v>71</v>
      </c>
      <c r="G47" s="10" t="str">
        <f t="shared" si="4"/>
        <v>50956.4862</v>
      </c>
      <c r="H47" s="13">
        <f t="shared" si="5"/>
        <v>2469</v>
      </c>
      <c r="I47" s="50" t="s">
        <v>180</v>
      </c>
      <c r="J47" s="51" t="s">
        <v>181</v>
      </c>
      <c r="K47" s="50">
        <v>2469</v>
      </c>
      <c r="L47" s="50" t="s">
        <v>182</v>
      </c>
      <c r="M47" s="51" t="s">
        <v>118</v>
      </c>
      <c r="N47" s="51" t="s">
        <v>183</v>
      </c>
      <c r="O47" s="52" t="s">
        <v>178</v>
      </c>
      <c r="P47" s="53" t="s">
        <v>179</v>
      </c>
    </row>
    <row r="48" spans="1:16" ht="12.75" customHeight="1" thickBot="1">
      <c r="A48" s="13" t="str">
        <f t="shared" si="0"/>
        <v>IBVS 4901 </v>
      </c>
      <c r="B48" s="17" t="str">
        <f t="shared" si="1"/>
        <v>I</v>
      </c>
      <c r="C48" s="13">
        <f t="shared" si="2"/>
        <v>50964.446900000003</v>
      </c>
      <c r="D48" s="10" t="str">
        <f t="shared" si="3"/>
        <v>vis</v>
      </c>
      <c r="E48" s="49" t="e">
        <f>VLOOKUP(C48,Active!C$21:E$960,3,FALSE)</f>
        <v>#N/A</v>
      </c>
      <c r="F48" s="17" t="s">
        <v>71</v>
      </c>
      <c r="G48" s="10" t="str">
        <f t="shared" si="4"/>
        <v>50964.4469</v>
      </c>
      <c r="H48" s="13">
        <f t="shared" si="5"/>
        <v>2470</v>
      </c>
      <c r="I48" s="50" t="s">
        <v>184</v>
      </c>
      <c r="J48" s="51" t="s">
        <v>185</v>
      </c>
      <c r="K48" s="50">
        <v>2470</v>
      </c>
      <c r="L48" s="50" t="s">
        <v>186</v>
      </c>
      <c r="M48" s="51" t="s">
        <v>118</v>
      </c>
      <c r="N48" s="51" t="s">
        <v>183</v>
      </c>
      <c r="O48" s="52" t="s">
        <v>178</v>
      </c>
      <c r="P48" s="53" t="s">
        <v>179</v>
      </c>
    </row>
    <row r="49" spans="1:16" ht="12.75" customHeight="1" thickBot="1">
      <c r="A49" s="13" t="str">
        <f t="shared" si="0"/>
        <v>IBVS 4901 </v>
      </c>
      <c r="B49" s="17" t="str">
        <f t="shared" si="1"/>
        <v>I</v>
      </c>
      <c r="C49" s="13">
        <f t="shared" si="2"/>
        <v>50964.447</v>
      </c>
      <c r="D49" s="10" t="str">
        <f t="shared" si="3"/>
        <v>vis</v>
      </c>
      <c r="E49" s="49" t="e">
        <f>VLOOKUP(C49,Active!C$21:E$960,3,FALSE)</f>
        <v>#N/A</v>
      </c>
      <c r="F49" s="17" t="s">
        <v>71</v>
      </c>
      <c r="G49" s="10" t="str">
        <f t="shared" si="4"/>
        <v>50964.4470</v>
      </c>
      <c r="H49" s="13">
        <f t="shared" si="5"/>
        <v>2470</v>
      </c>
      <c r="I49" s="50" t="s">
        <v>187</v>
      </c>
      <c r="J49" s="51" t="s">
        <v>185</v>
      </c>
      <c r="K49" s="50">
        <v>2470</v>
      </c>
      <c r="L49" s="50" t="s">
        <v>188</v>
      </c>
      <c r="M49" s="51" t="s">
        <v>118</v>
      </c>
      <c r="N49" s="51" t="s">
        <v>172</v>
      </c>
      <c r="O49" s="52" t="s">
        <v>178</v>
      </c>
      <c r="P49" s="53" t="s">
        <v>179</v>
      </c>
    </row>
    <row r="50" spans="1:16" ht="12.75" customHeight="1" thickBot="1">
      <c r="A50" s="13" t="str">
        <f t="shared" si="0"/>
        <v>IBVS 4901 </v>
      </c>
      <c r="B50" s="17" t="str">
        <f t="shared" si="1"/>
        <v>I</v>
      </c>
      <c r="C50" s="13">
        <f t="shared" si="2"/>
        <v>50964.447999999997</v>
      </c>
      <c r="D50" s="10" t="str">
        <f t="shared" si="3"/>
        <v>vis</v>
      </c>
      <c r="E50" s="49" t="e">
        <f>VLOOKUP(C50,Active!C$21:E$960,3,FALSE)</f>
        <v>#N/A</v>
      </c>
      <c r="F50" s="17" t="s">
        <v>71</v>
      </c>
      <c r="G50" s="10" t="str">
        <f t="shared" si="4"/>
        <v>50964.4480</v>
      </c>
      <c r="H50" s="13">
        <f t="shared" si="5"/>
        <v>2470</v>
      </c>
      <c r="I50" s="50" t="s">
        <v>189</v>
      </c>
      <c r="J50" s="51" t="s">
        <v>190</v>
      </c>
      <c r="K50" s="50">
        <v>2470</v>
      </c>
      <c r="L50" s="50" t="s">
        <v>191</v>
      </c>
      <c r="M50" s="51" t="s">
        <v>118</v>
      </c>
      <c r="N50" s="51" t="s">
        <v>37</v>
      </c>
      <c r="O50" s="52" t="s">
        <v>178</v>
      </c>
      <c r="P50" s="53" t="s">
        <v>179</v>
      </c>
    </row>
    <row r="51" spans="1:16" ht="12.75" customHeight="1" thickBot="1">
      <c r="A51" s="13" t="str">
        <f t="shared" si="0"/>
        <v>IBVS 4901 </v>
      </c>
      <c r="B51" s="17" t="str">
        <f t="shared" si="1"/>
        <v>I</v>
      </c>
      <c r="C51" s="13">
        <f t="shared" si="2"/>
        <v>51362.458599999998</v>
      </c>
      <c r="D51" s="10" t="str">
        <f t="shared" si="3"/>
        <v>vis</v>
      </c>
      <c r="E51" s="49" t="e">
        <f>VLOOKUP(C51,Active!C$21:E$960,3,FALSE)</f>
        <v>#N/A</v>
      </c>
      <c r="F51" s="17" t="s">
        <v>71</v>
      </c>
      <c r="G51" s="10" t="str">
        <f t="shared" si="4"/>
        <v>51362.4586</v>
      </c>
      <c r="H51" s="13">
        <f t="shared" si="5"/>
        <v>2520</v>
      </c>
      <c r="I51" s="50" t="s">
        <v>192</v>
      </c>
      <c r="J51" s="51" t="s">
        <v>193</v>
      </c>
      <c r="K51" s="50">
        <v>2520</v>
      </c>
      <c r="L51" s="50" t="s">
        <v>194</v>
      </c>
      <c r="M51" s="51" t="s">
        <v>118</v>
      </c>
      <c r="N51" s="51" t="s">
        <v>172</v>
      </c>
      <c r="O51" s="52" t="s">
        <v>178</v>
      </c>
      <c r="P51" s="53" t="s">
        <v>179</v>
      </c>
    </row>
    <row r="52" spans="1:16" ht="12.75" customHeight="1" thickBot="1">
      <c r="A52" s="13" t="str">
        <f t="shared" si="0"/>
        <v>IBVS 4901 </v>
      </c>
      <c r="B52" s="17" t="str">
        <f t="shared" si="1"/>
        <v>I</v>
      </c>
      <c r="C52" s="13">
        <f t="shared" si="2"/>
        <v>51362.459499999997</v>
      </c>
      <c r="D52" s="10" t="str">
        <f t="shared" si="3"/>
        <v>vis</v>
      </c>
      <c r="E52" s="49" t="e">
        <f>VLOOKUP(C52,Active!C$21:E$960,3,FALSE)</f>
        <v>#N/A</v>
      </c>
      <c r="F52" s="17" t="s">
        <v>71</v>
      </c>
      <c r="G52" s="10" t="str">
        <f t="shared" si="4"/>
        <v>51362.4595</v>
      </c>
      <c r="H52" s="13">
        <f t="shared" si="5"/>
        <v>2520</v>
      </c>
      <c r="I52" s="50" t="s">
        <v>195</v>
      </c>
      <c r="J52" s="51" t="s">
        <v>196</v>
      </c>
      <c r="K52" s="50">
        <v>2520</v>
      </c>
      <c r="L52" s="50" t="s">
        <v>197</v>
      </c>
      <c r="M52" s="51" t="s">
        <v>118</v>
      </c>
      <c r="N52" s="51" t="s">
        <v>183</v>
      </c>
      <c r="O52" s="52" t="s">
        <v>178</v>
      </c>
      <c r="P52" s="53" t="s">
        <v>179</v>
      </c>
    </row>
    <row r="53" spans="1:16" ht="12.75" customHeight="1" thickBot="1">
      <c r="A53" s="13" t="str">
        <f t="shared" si="0"/>
        <v>IBVS 4901 </v>
      </c>
      <c r="B53" s="17" t="str">
        <f t="shared" si="1"/>
        <v>I</v>
      </c>
      <c r="C53" s="13">
        <f t="shared" si="2"/>
        <v>51362.461900000002</v>
      </c>
      <c r="D53" s="10" t="str">
        <f t="shared" si="3"/>
        <v>vis</v>
      </c>
      <c r="E53" s="49" t="e">
        <f>VLOOKUP(C53,Active!C$21:E$960,3,FALSE)</f>
        <v>#N/A</v>
      </c>
      <c r="F53" s="17" t="s">
        <v>71</v>
      </c>
      <c r="G53" s="10" t="str">
        <f t="shared" si="4"/>
        <v>51362.4619</v>
      </c>
      <c r="H53" s="13">
        <f t="shared" si="5"/>
        <v>2520</v>
      </c>
      <c r="I53" s="50" t="s">
        <v>198</v>
      </c>
      <c r="J53" s="51" t="s">
        <v>199</v>
      </c>
      <c r="K53" s="50">
        <v>2520</v>
      </c>
      <c r="L53" s="50" t="s">
        <v>200</v>
      </c>
      <c r="M53" s="51" t="s">
        <v>118</v>
      </c>
      <c r="N53" s="51" t="s">
        <v>37</v>
      </c>
      <c r="O53" s="52" t="s">
        <v>178</v>
      </c>
      <c r="P53" s="53" t="s">
        <v>179</v>
      </c>
    </row>
    <row r="54" spans="1:16" ht="12.75" customHeight="1" thickBot="1">
      <c r="A54" s="13" t="str">
        <f t="shared" si="0"/>
        <v>IBVS 4901 </v>
      </c>
      <c r="B54" s="17" t="str">
        <f t="shared" si="1"/>
        <v>I</v>
      </c>
      <c r="C54" s="13">
        <f t="shared" si="2"/>
        <v>51378.381699999998</v>
      </c>
      <c r="D54" s="10" t="str">
        <f t="shared" si="3"/>
        <v>vis</v>
      </c>
      <c r="E54" s="49" t="e">
        <f>VLOOKUP(C54,Active!C$21:E$960,3,FALSE)</f>
        <v>#N/A</v>
      </c>
      <c r="F54" s="17" t="s">
        <v>71</v>
      </c>
      <c r="G54" s="10" t="str">
        <f t="shared" si="4"/>
        <v>51378.3817</v>
      </c>
      <c r="H54" s="13">
        <f t="shared" si="5"/>
        <v>2522</v>
      </c>
      <c r="I54" s="50" t="s">
        <v>201</v>
      </c>
      <c r="J54" s="51" t="s">
        <v>202</v>
      </c>
      <c r="K54" s="50">
        <v>2522</v>
      </c>
      <c r="L54" s="50" t="s">
        <v>203</v>
      </c>
      <c r="M54" s="51" t="s">
        <v>118</v>
      </c>
      <c r="N54" s="51" t="s">
        <v>183</v>
      </c>
      <c r="O54" s="52" t="s">
        <v>178</v>
      </c>
      <c r="P54" s="53" t="s">
        <v>179</v>
      </c>
    </row>
    <row r="55" spans="1:16" ht="12.75" customHeight="1" thickBot="1">
      <c r="A55" s="13" t="str">
        <f t="shared" si="0"/>
        <v>IBVS 4901 </v>
      </c>
      <c r="B55" s="17" t="str">
        <f t="shared" si="1"/>
        <v>I</v>
      </c>
      <c r="C55" s="13">
        <f t="shared" si="2"/>
        <v>51378.382100000003</v>
      </c>
      <c r="D55" s="10" t="str">
        <f t="shared" si="3"/>
        <v>vis</v>
      </c>
      <c r="E55" s="49" t="e">
        <f>VLOOKUP(C55,Active!C$21:E$960,3,FALSE)</f>
        <v>#N/A</v>
      </c>
      <c r="F55" s="17" t="s">
        <v>71</v>
      </c>
      <c r="G55" s="10" t="str">
        <f t="shared" si="4"/>
        <v>51378.3821</v>
      </c>
      <c r="H55" s="13">
        <f t="shared" si="5"/>
        <v>2522</v>
      </c>
      <c r="I55" s="50" t="s">
        <v>204</v>
      </c>
      <c r="J55" s="51" t="s">
        <v>205</v>
      </c>
      <c r="K55" s="50">
        <v>2522</v>
      </c>
      <c r="L55" s="50" t="s">
        <v>206</v>
      </c>
      <c r="M55" s="51" t="s">
        <v>118</v>
      </c>
      <c r="N55" s="51" t="s">
        <v>37</v>
      </c>
      <c r="O55" s="52" t="s">
        <v>178</v>
      </c>
      <c r="P55" s="53" t="s">
        <v>179</v>
      </c>
    </row>
    <row r="56" spans="1:16" ht="12.75" customHeight="1" thickBot="1">
      <c r="A56" s="13" t="str">
        <f t="shared" si="0"/>
        <v>IBVS 4901 </v>
      </c>
      <c r="B56" s="17" t="str">
        <f t="shared" si="1"/>
        <v>I</v>
      </c>
      <c r="C56" s="13">
        <f t="shared" si="2"/>
        <v>51378.382700000002</v>
      </c>
      <c r="D56" s="10" t="str">
        <f t="shared" si="3"/>
        <v>vis</v>
      </c>
      <c r="E56" s="49" t="e">
        <f>VLOOKUP(C56,Active!C$21:E$960,3,FALSE)</f>
        <v>#N/A</v>
      </c>
      <c r="F56" s="17" t="s">
        <v>71</v>
      </c>
      <c r="G56" s="10" t="str">
        <f t="shared" si="4"/>
        <v>51378.3827</v>
      </c>
      <c r="H56" s="13">
        <f t="shared" si="5"/>
        <v>2522</v>
      </c>
      <c r="I56" s="50" t="s">
        <v>207</v>
      </c>
      <c r="J56" s="51" t="s">
        <v>208</v>
      </c>
      <c r="K56" s="50">
        <v>2522</v>
      </c>
      <c r="L56" s="50" t="s">
        <v>209</v>
      </c>
      <c r="M56" s="51" t="s">
        <v>118</v>
      </c>
      <c r="N56" s="51" t="s">
        <v>172</v>
      </c>
      <c r="O56" s="52" t="s">
        <v>178</v>
      </c>
      <c r="P56" s="53" t="s">
        <v>179</v>
      </c>
    </row>
    <row r="57" spans="1:16" ht="12.75" customHeight="1" thickBot="1">
      <c r="A57" s="13" t="str">
        <f t="shared" si="0"/>
        <v>VSB 48 </v>
      </c>
      <c r="B57" s="17" t="str">
        <f t="shared" si="1"/>
        <v>I</v>
      </c>
      <c r="C57" s="13">
        <f t="shared" si="2"/>
        <v>54634.147700000001</v>
      </c>
      <c r="D57" s="10" t="str">
        <f t="shared" si="3"/>
        <v>vis</v>
      </c>
      <c r="E57" s="49">
        <f>VLOOKUP(C57,Active!C$21:E$960,3,FALSE)</f>
        <v>2930.9998640758504</v>
      </c>
      <c r="F57" s="17" t="s">
        <v>71</v>
      </c>
      <c r="G57" s="10" t="str">
        <f t="shared" si="4"/>
        <v>54634.1477</v>
      </c>
      <c r="H57" s="13">
        <f t="shared" si="5"/>
        <v>2931</v>
      </c>
      <c r="I57" s="50" t="s">
        <v>233</v>
      </c>
      <c r="J57" s="51" t="s">
        <v>234</v>
      </c>
      <c r="K57" s="50">
        <v>2931</v>
      </c>
      <c r="L57" s="50" t="s">
        <v>235</v>
      </c>
      <c r="M57" s="51" t="s">
        <v>236</v>
      </c>
      <c r="N57" s="51" t="s">
        <v>71</v>
      </c>
      <c r="O57" s="52" t="s">
        <v>237</v>
      </c>
      <c r="P57" s="53" t="s">
        <v>238</v>
      </c>
    </row>
    <row r="58" spans="1:16" ht="12.75" customHeight="1" thickBot="1">
      <c r="A58" s="13" t="str">
        <f t="shared" si="0"/>
        <v>BAVM 212 </v>
      </c>
      <c r="B58" s="17" t="str">
        <f t="shared" si="1"/>
        <v>I</v>
      </c>
      <c r="C58" s="13">
        <f t="shared" si="2"/>
        <v>54976.441500000001</v>
      </c>
      <c r="D58" s="10" t="str">
        <f t="shared" si="3"/>
        <v>vis</v>
      </c>
      <c r="E58" s="49">
        <f>VLOOKUP(C58,Active!C$21:E$960,3,FALSE)</f>
        <v>2973.9998582971898</v>
      </c>
      <c r="F58" s="17" t="s">
        <v>71</v>
      </c>
      <c r="G58" s="10" t="str">
        <f t="shared" si="4"/>
        <v>54976.4415</v>
      </c>
      <c r="H58" s="13">
        <f t="shared" si="5"/>
        <v>2974</v>
      </c>
      <c r="I58" s="50" t="s">
        <v>239</v>
      </c>
      <c r="J58" s="51" t="s">
        <v>240</v>
      </c>
      <c r="K58" s="50">
        <v>2974</v>
      </c>
      <c r="L58" s="50" t="s">
        <v>235</v>
      </c>
      <c r="M58" s="51" t="s">
        <v>236</v>
      </c>
      <c r="N58" s="51" t="s">
        <v>241</v>
      </c>
      <c r="O58" s="52" t="s">
        <v>242</v>
      </c>
      <c r="P58" s="53" t="s">
        <v>243</v>
      </c>
    </row>
    <row r="59" spans="1:16">
      <c r="B59" s="17"/>
      <c r="F59" s="17"/>
    </row>
    <row r="60" spans="1:16">
      <c r="B60" s="17"/>
      <c r="F60" s="17"/>
    </row>
    <row r="61" spans="1:16">
      <c r="B61" s="17"/>
      <c r="F61" s="17"/>
    </row>
    <row r="62" spans="1:16">
      <c r="B62" s="17"/>
      <c r="F62" s="17"/>
    </row>
    <row r="63" spans="1:16">
      <c r="B63" s="17"/>
      <c r="F63" s="17"/>
    </row>
    <row r="64" spans="1:16">
      <c r="B64" s="17"/>
      <c r="F64" s="17"/>
    </row>
    <row r="65" spans="2:6">
      <c r="B65" s="17"/>
      <c r="F65" s="17"/>
    </row>
    <row r="66" spans="2:6">
      <c r="B66" s="17"/>
      <c r="F66" s="17"/>
    </row>
    <row r="67" spans="2:6">
      <c r="B67" s="17"/>
      <c r="F67" s="17"/>
    </row>
    <row r="68" spans="2:6">
      <c r="B68" s="17"/>
      <c r="F68" s="17"/>
    </row>
    <row r="69" spans="2:6">
      <c r="B69" s="17"/>
      <c r="F69" s="17"/>
    </row>
    <row r="70" spans="2:6">
      <c r="B70" s="17"/>
      <c r="F70" s="17"/>
    </row>
    <row r="71" spans="2:6">
      <c r="B71" s="17"/>
      <c r="F71" s="17"/>
    </row>
    <row r="72" spans="2:6">
      <c r="B72" s="17"/>
      <c r="F72" s="17"/>
    </row>
    <row r="73" spans="2:6">
      <c r="B73" s="17"/>
      <c r="F73" s="17"/>
    </row>
    <row r="74" spans="2:6">
      <c r="B74" s="17"/>
      <c r="F74" s="17"/>
    </row>
    <row r="75" spans="2:6">
      <c r="B75" s="17"/>
      <c r="F75" s="17"/>
    </row>
    <row r="76" spans="2:6">
      <c r="B76" s="17"/>
      <c r="F76" s="17"/>
    </row>
    <row r="77" spans="2:6">
      <c r="B77" s="17"/>
      <c r="F77" s="17"/>
    </row>
    <row r="78" spans="2:6">
      <c r="B78" s="17"/>
      <c r="F78" s="17"/>
    </row>
    <row r="79" spans="2:6">
      <c r="B79" s="17"/>
      <c r="F79" s="17"/>
    </row>
    <row r="80" spans="2: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</sheetData>
  <phoneticPr fontId="8" type="noConversion"/>
  <hyperlinks>
    <hyperlink ref="P20" r:id="rId1" display="http://www.konkoly.hu/cgi-bin/IBVS?2793"/>
    <hyperlink ref="P21" r:id="rId2" display="http://www.konkoly.hu/cgi-bin/IBVS?2793"/>
    <hyperlink ref="P22" r:id="rId3" display="http://www.konkoly.hu/cgi-bin/IBVS?2793"/>
    <hyperlink ref="P23" r:id="rId4" display="http://www.konkoly.hu/cgi-bin/IBVS?2793"/>
    <hyperlink ref="P44" r:id="rId5" display="http://www.konkoly.hu/cgi-bin/IBVS?4633"/>
    <hyperlink ref="P45" r:id="rId6" display="http://www.konkoly.hu/cgi-bin/IBVS?4901"/>
    <hyperlink ref="P46" r:id="rId7" display="http://www.konkoly.hu/cgi-bin/IBVS?4901"/>
    <hyperlink ref="P47" r:id="rId8" display="http://www.konkoly.hu/cgi-bin/IBVS?4901"/>
    <hyperlink ref="P48" r:id="rId9" display="http://www.konkoly.hu/cgi-bin/IBVS?4901"/>
    <hyperlink ref="P49" r:id="rId10" display="http://www.konkoly.hu/cgi-bin/IBVS?4901"/>
    <hyperlink ref="P50" r:id="rId11" display="http://www.konkoly.hu/cgi-bin/IBVS?4901"/>
    <hyperlink ref="P51" r:id="rId12" display="http://www.konkoly.hu/cgi-bin/IBVS?4901"/>
    <hyperlink ref="P52" r:id="rId13" display="http://www.konkoly.hu/cgi-bin/IBVS?4901"/>
    <hyperlink ref="P53" r:id="rId14" display="http://www.konkoly.hu/cgi-bin/IBVS?4901"/>
    <hyperlink ref="P54" r:id="rId15" display="http://www.konkoly.hu/cgi-bin/IBVS?4901"/>
    <hyperlink ref="P55" r:id="rId16" display="http://www.konkoly.hu/cgi-bin/IBVS?4901"/>
    <hyperlink ref="P56" r:id="rId17" display="http://www.konkoly.hu/cgi-bin/IBVS?4901"/>
    <hyperlink ref="P26" r:id="rId18" display="http://www.konkoly.hu/cgi-bin/IBVS?5548"/>
    <hyperlink ref="P27" r:id="rId19" display="http://www.konkoly.hu/cgi-bin/IBVS?5548"/>
    <hyperlink ref="P28" r:id="rId20" display="http://www.konkoly.hu/cgi-bin/IBVS?5548"/>
    <hyperlink ref="P29" r:id="rId21" display="http://www.konkoly.hu/cgi-bin/IBVS?5548"/>
    <hyperlink ref="P30" r:id="rId22" display="http://www.konkoly.hu/cgi-bin/IBVS?5548"/>
    <hyperlink ref="P31" r:id="rId23" display="http://www.konkoly.hu/cgi-bin/IBVS?5548"/>
    <hyperlink ref="P32" r:id="rId24" display="http://www.konkoly.hu/cgi-bin/IBVS?5548"/>
    <hyperlink ref="P57" r:id="rId25" display="http://vsolj.cetus-net.org/no48.pdf"/>
    <hyperlink ref="P58" r:id="rId26" display="http://www.bav-astro.de/sfs/BAVM_link.php?BAVMnr=212"/>
    <hyperlink ref="P33" r:id="rId27" display="http://www.konkoly.hu/cgi-bin/IBVS?6029"/>
    <hyperlink ref="P34" r:id="rId2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2024-02-12T05:35:24Z</dcterms:modified>
</cp:coreProperties>
</file>