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EA0E91F-F86A-44E6-AD40-3553CF59A8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/>
  <c r="G23" i="1"/>
  <c r="K23" i="1"/>
  <c r="Q23" i="1"/>
  <c r="E24" i="1"/>
  <c r="F24" i="1"/>
  <c r="G24" i="1" s="1"/>
  <c r="K24" i="1" s="1"/>
  <c r="Q24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3" i="1" l="1"/>
  <c r="O22" i="1"/>
  <c r="O24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<sst xmlns="http://schemas.openxmlformats.org/spreadsheetml/2006/main" count="57" uniqueCount="50">
  <si>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</si>
  <si>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</si>
  <si>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</si>
  <si>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</si>
  <si>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</si>
  <si>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</si>
  <si>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</si>
  <si>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</si>
  <si>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</si>
  <si>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</si>
  <si>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</si>
  <si>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</si>
  <si>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</si>
  <si>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</si>
  <si>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</si>
  <si>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</si>
  <si>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</si>
  <si>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</si>
  <si>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</si>
  <si>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</si>
  <si>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</si>
  <si>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</si>
  <si>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</si>
  <si>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</si>
  <si>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</si>
  <si>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</si>
  <si>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</si>
  <si>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</si>
  <si>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</si>
  <si>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</si>
  <si>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</si>
  <si>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</si>
  <si>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</si>
  <si>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</si>
  <si>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</si>
  <si>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</si>
  <si>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</si>
  <si>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</si>
  <si>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</si>
  <si>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</si>
  <si>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</si>
  <si>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</si>
  <si>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</si>
  <si>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</si>
  <si>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</si>
  <si>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</si>
  <si>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VSX</t>
  </si>
  <si>
    <t>SvkV85 Her</t>
  </si>
  <si>
    <t>JBAV, 76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</si>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</sst>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6" fontId="19" fillId="0" borderId="0" xfId="0" applyNumberFormat="1" applyFont="1" applyAlignment="1" applyProtection="1">
      <alignment vertical="center" wrapText="1"/>
      <protection locked="0"/>
    </xf>
    <xf numFmtId="0" fontId="0" fillId="0" borderId="0" xfId="0" applyAlignment="1">
      <alignment horizontal="right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SvkV85 Her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6041.5</c:v>
                </c:pt>
                <c:pt idx="2">
                  <c:v>6042</c:v>
                </c:pt>
                <c:pt idx="3">
                  <c:v>7014.5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6041.5</c:v>
                </c:pt>
                <c:pt idx="2">
                  <c:v>6042</c:v>
                </c:pt>
                <c:pt idx="3">
                  <c:v>7014.5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6041.5</c:v>
                </c:pt>
                <c:pt idx="2">
                  <c:v>6042</c:v>
                </c:pt>
                <c:pt idx="3">
                  <c:v>7014.5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6041.5</c:v>
                </c:pt>
                <c:pt idx="2">
                  <c:v>6042</c:v>
                </c:pt>
                <c:pt idx="3">
                  <c:v>7014.5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-5.2390000004379544E-2</c:v>
                </c:pt>
                <c:pt idx="2">
                  <c:v>-5.4620000002614688E-2</c:v>
                </c:pt>
                <c:pt idx="3">
                  <c:v>-6.257000000186963E-2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6041.5</c:v>
                </c:pt>
                <c:pt idx="2">
                  <c:v>6042</c:v>
                </c:pt>
                <c:pt idx="3">
                  <c:v>7014.5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6041.5</c:v>
                </c:pt>
                <c:pt idx="2">
                  <c:v>6042</c:v>
                </c:pt>
                <c:pt idx="3">
                  <c:v>7014.5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6041.5</c:v>
                </c:pt>
                <c:pt idx="2">
                  <c:v>6042</c:v>
                </c:pt>
                <c:pt idx="3">
                  <c:v>7014.5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6041.5</c:v>
                </c:pt>
                <c:pt idx="2">
                  <c:v>6042</c:v>
                </c:pt>
                <c:pt idx="3">
                  <c:v>7014.5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4.2749435893718601E-5</c:v>
                </c:pt>
                <c:pt idx="1">
                  <c:v>-5.3656624997102331E-2</c:v>
                </c:pt>
                <c:pt idx="2">
                  <c:v>-5.3661069205861167E-2</c:v>
                </c:pt>
                <c:pt idx="3">
                  <c:v>-6.2305055241794076E-2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6041.5</c:v>
                </c:pt>
                <c:pt idx="2">
                  <c:v>6042</c:v>
                </c:pt>
                <c:pt idx="3">
                  <c:v>7014.5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0</xdr:row>
      <xdr:rowOff>0</xdr:rowOff>
    </xdr:from>
    <xdr:to>
      <xdr:col>17</xdr:col>
      <xdr:colOff>285750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47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44">
        <v>57230.420299999998</v>
      </c>
      <c r="D7" s="39" t="s">
        <v>46</v>
      </c>
    </row>
    <row r="8" spans="1:15" x14ac:dyDescent="0.2">
      <c r="A8" t="s">
        <v>3</v>
      </c>
      <c r="C8" s="44">
        <v>0.35986000000000001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4.2749435893718601E-5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-8.8884175176687997E-6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59754.416039388969</v>
      </c>
      <c r="E15" s="10" t="s">
        <v>30</v>
      </c>
      <c r="F15" s="25">
        <f ca="1">NOW()+15018.5+$C$5/24</f>
        <v>60352.787620601848</v>
      </c>
    </row>
    <row r="16" spans="1:15" x14ac:dyDescent="0.2">
      <c r="A16" s="12" t="s">
        <v>4</v>
      </c>
      <c r="B16" s="7"/>
      <c r="C16" s="13">
        <f ca="1">+C8+C12</f>
        <v>0.35985111158248234</v>
      </c>
      <c r="E16" s="10" t="s">
        <v>35</v>
      </c>
      <c r="F16" s="11">
        <f ca="1">ROUND(2*(F15-$C$7)/$C$8,0)/2+F14</f>
        <v>8677.5</v>
      </c>
    </row>
    <row r="17" spans="1:21" ht="13.5" thickBot="1" x14ac:dyDescent="0.25">
      <c r="A17" s="10" t="s">
        <v>27</v>
      </c>
      <c r="B17" s="7"/>
      <c r="C17" s="7">
        <f>COUNT(C21:C2191)</f>
        <v>4</v>
      </c>
      <c r="E17" s="10" t="s">
        <v>36</v>
      </c>
      <c r="F17" s="19">
        <f ca="1">ROUND(2*(F15-$C$15)/$C$16,0)/2+F14</f>
        <v>1664</v>
      </c>
    </row>
    <row r="18" spans="1:21" ht="14.25" thickTop="1" thickBot="1" x14ac:dyDescent="0.25">
      <c r="A18" s="12" t="s">
        <v>5</v>
      </c>
      <c r="B18" s="7"/>
      <c r="C18" s="15">
        <f ca="1">+C15</f>
        <v>59754.416039388969</v>
      </c>
      <c r="D18" s="16">
        <f ca="1">+C16</f>
        <v>0.35985111158248234</v>
      </c>
      <c r="E18" s="10" t="s">
        <v>31</v>
      </c>
      <c r="F18" s="14">
        <f ca="1">+$C$15+$C$16*F17-15018.5-$C$5/24</f>
        <v>45335.104122395554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57230.420299999998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4.2749435893718601E-5</v>
      </c>
      <c r="Q21" s="1">
        <f>+C21-15018.5</f>
        <v>42211.920299999998</v>
      </c>
    </row>
    <row r="22" spans="1:21" x14ac:dyDescent="0.2">
      <c r="A22" s="41" t="s">
        <v>48</v>
      </c>
      <c r="B22" s="42" t="s">
        <v>49</v>
      </c>
      <c r="C22" s="43">
        <v>59404.462099999997</v>
      </c>
      <c r="D22" s="41">
        <v>3.5000000000000001E-3</v>
      </c>
      <c r="E22">
        <f t="shared" ref="E22:E24" si="0">+(C22-C$7)/C$8</f>
        <v>6041.3544156060661</v>
      </c>
      <c r="F22">
        <f t="shared" ref="F22:F24" si="1">ROUND(2*E22,0)/2</f>
        <v>6041.5</v>
      </c>
      <c r="G22">
        <f t="shared" ref="G22:G24" si="2">+C22-(C$7+F22*C$8)</f>
        <v>-5.2390000004379544E-2</v>
      </c>
      <c r="K22">
        <f t="shared" ref="K22:K24" si="3">+G22</f>
        <v>-5.2390000004379544E-2</v>
      </c>
      <c r="O22">
        <f t="shared" ref="O22:O24" ca="1" si="4">+C$11+C$12*$F22</f>
        <v>-5.3656624997102331E-2</v>
      </c>
      <c r="Q22" s="1">
        <f t="shared" ref="Q22:Q24" si="5">+C22-15018.5</f>
        <v>44385.962099999997</v>
      </c>
    </row>
    <row r="23" spans="1:21" x14ac:dyDescent="0.2">
      <c r="A23" s="41" t="s">
        <v>48</v>
      </c>
      <c r="B23" s="42" t="s">
        <v>49</v>
      </c>
      <c r="C23" s="43">
        <v>59404.639799999997</v>
      </c>
      <c r="D23" s="41">
        <v>3.5000000000000001E-3</v>
      </c>
      <c r="E23">
        <f t="shared" si="0"/>
        <v>6041.8482187517347</v>
      </c>
      <c r="F23">
        <f t="shared" si="1"/>
        <v>6042</v>
      </c>
      <c r="G23">
        <f t="shared" si="2"/>
        <v>-5.4620000002614688E-2</v>
      </c>
      <c r="K23">
        <f t="shared" si="3"/>
        <v>-5.4620000002614688E-2</v>
      </c>
      <c r="O23">
        <f t="shared" ca="1" si="4"/>
        <v>-5.3661069205861167E-2</v>
      </c>
      <c r="Q23" s="1">
        <f t="shared" si="5"/>
        <v>44386.139799999997</v>
      </c>
    </row>
    <row r="24" spans="1:21" x14ac:dyDescent="0.2">
      <c r="A24" s="41" t="s">
        <v>48</v>
      </c>
      <c r="B24" s="42" t="s">
        <v>49</v>
      </c>
      <c r="C24" s="43">
        <v>59754.595699999998</v>
      </c>
      <c r="D24" s="41">
        <v>3.5000000000000001E-3</v>
      </c>
      <c r="E24">
        <f t="shared" si="0"/>
        <v>7014.326126827099</v>
      </c>
      <c r="F24">
        <f t="shared" si="1"/>
        <v>7014.5</v>
      </c>
      <c r="G24">
        <f t="shared" si="2"/>
        <v>-6.257000000186963E-2</v>
      </c>
      <c r="K24">
        <f t="shared" si="3"/>
        <v>-6.257000000186963E-2</v>
      </c>
      <c r="O24">
        <f t="shared" ca="1" si="4"/>
        <v>-6.2305055241794076E-2</v>
      </c>
      <c r="Q24" s="1">
        <f t="shared" si="5"/>
        <v>44736.095699999998</v>
      </c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2024-02-12T05:54:10Z</dcterms:modified>
</cp:coreProperties>
</file>