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45D4AB4-C76E-41C8-9C7A-E3FEAB2D1C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2" i="1"/>
  <c r="F22" i="1"/>
  <c r="G22" i="1"/>
  <c r="I22" i="1"/>
  <c r="E23" i="1"/>
  <c r="F23" i="1"/>
  <c r="G23" i="1"/>
  <c r="I23" i="1"/>
  <c r="F11" i="1"/>
  <c r="Q22" i="1"/>
  <c r="Q23" i="1"/>
  <c r="G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3" i="1"/>
  <c r="O21" i="1"/>
  <c r="O24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<sst xmlns="http://schemas.openxmlformats.org/spreadsheetml/2006/main" count="56" uniqueCount="52">
  <si>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</si>
  <si>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</si>
  <si>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</si>
  <si>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</si>
  <si>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</si>
  <si>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</si>
  <si>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</si>
  <si>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</si>
  <si>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</si>
  <si>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</si>
  <si>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</si>
  <si>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</si>
  <si>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</si>
  <si>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</si>
  <si>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</si>
  <si>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</si>
  <si>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</si>
  <si>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</si>
  <si>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</si>
  <si>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</si>
  <si>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</si>
  <si>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</si>
  <si>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</si>
  <si>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</si>
  <si>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</si>
  <si>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</si>
  <si>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</si>
  <si>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</si>
  <si>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</si>
  <si>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</si>
  <si>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</si>
  <si>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</si>
  <si>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</si>
  <si>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</si>
  <si>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</si>
  <si>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</si>
  <si>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</si>
  <si>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</si>
  <si>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</si>
  <si>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</si>
  <si>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</si>
  <si>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</si>
  <si>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V0607 Her</t>
  </si>
  <si>
    <t>V0607 Her / GSC 2053-0046</t>
  </si>
  <si>
    <t>EA</t>
  </si>
  <si>
    <t>Malkov</t>
  </si>
  <si>
    <t>IBVS 6010</t>
  </si>
  <si>
    <t>I</t>
  </si>
  <si>
    <t>II</t>
  </si>
  <si>
    <t>G2053-0046</t>
  </si>
  <si>
    <t>IBVS 6070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</si>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</sst>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V0607 Her- O-C Diagr.</a:t>
            </a:r>
          </a:p>
        </c:rich>
      </c:tx>
      <c:layout>
        <c:manualLayout>
          <c:xMode val="edge"/>
          <c:yMode val="edge"/>
          <c:x val="0.3789473684210526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1C-450C-A09B-982414964A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0.16829999999754364</c:v>
                </c:pt>
                <c:pt idx="2">
                  <c:v>0.1774000000077649</c:v>
                </c:pt>
                <c:pt idx="3">
                  <c:v>0.15310000000317814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1C-450C-A09B-982414964A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1C-450C-A09B-982414964A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1C-450C-A09B-982414964A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1C-450C-A09B-982414964A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1C-450C-A09B-982414964A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4.6399999999999997E-2</c:v>
                  </c:pt>
                  <c:pt idx="2">
                    <c:v>1.6400000000000001E-2</c:v>
                  </c:pt>
                  <c:pt idx="3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1C-450C-A09B-982414964A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3.4580307536923038E-4</c:v>
                </c:pt>
                <c:pt idx="1">
                  <c:v>0.16471477000279167</c:v>
                </c:pt>
                <c:pt idx="2">
                  <c:v>0.16508119763606938</c:v>
                </c:pt>
                <c:pt idx="3">
                  <c:v>0.16865822929425639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1C-450C-A09B-982414964A1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4710</c:v>
                </c:pt>
                <c:pt idx="2">
                  <c:v>4720.5</c:v>
                </c:pt>
                <c:pt idx="3">
                  <c:v>4823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1C-450C-A09B-982414964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833688"/>
        <c:axId val="1"/>
      </c:scatterChart>
      <c:valAx>
        <c:axId val="394833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833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24812030075188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0</xdr:rowOff>
    </xdr:from>
    <xdr:to>
      <xdr:col>17</xdr:col>
      <xdr:colOff>295275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86EA02-C328-DCAF-11FF-6078271E4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0" t="s">
        <v>42</v>
      </c>
      <c r="F1" t="s">
        <v>49</v>
      </c>
    </row>
    <row r="2" spans="1:7" x14ac:dyDescent="0.2">
      <c r="A2" t="s">
        <v>23</v>
      </c>
      <c r="B2" t="s">
        <v>44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39538.618999999999</v>
      </c>
      <c r="D4" s="9">
        <v>3.4251999999999998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v>39538.618999999999</v>
      </c>
      <c r="D7" s="31" t="s">
        <v>45</v>
      </c>
    </row>
    <row r="8" spans="1:7" x14ac:dyDescent="0.2">
      <c r="A8" t="s">
        <v>3</v>
      </c>
      <c r="C8">
        <v>3.4251999999999998</v>
      </c>
      <c r="D8" s="31" t="s">
        <v>45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3.4580307536923038E-4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3.4897869835970797E-5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60354.638532870369</v>
      </c>
    </row>
    <row r="15" spans="1:7" x14ac:dyDescent="0.2">
      <c r="A15" s="14" t="s">
        <v>17</v>
      </c>
      <c r="B15" s="12"/>
      <c r="C15" s="15">
        <f ca="1">(C7+C11)+(C8+C12)*INT(MAX(F21:F3533))</f>
        <v>56058.527258229296</v>
      </c>
      <c r="D15" s="16" t="s">
        <v>40</v>
      </c>
      <c r="E15" s="17">
        <f ca="1">ROUND(2*(E14-$C$7)/$C$8,0)/2+E13</f>
        <v>6078.5</v>
      </c>
    </row>
    <row r="16" spans="1:7" x14ac:dyDescent="0.2">
      <c r="A16" s="18" t="s">
        <v>4</v>
      </c>
      <c r="B16" s="12"/>
      <c r="C16" s="19">
        <f ca="1">+C8+C12</f>
        <v>3.4252348978698359</v>
      </c>
      <c r="D16" s="16" t="s">
        <v>33</v>
      </c>
      <c r="E16" s="26">
        <f ca="1">ROUND(2*(E14-$C$15)/$C$16,0)/2+E13</f>
        <v>1255.5</v>
      </c>
    </row>
    <row r="17" spans="1:18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+$C$15+$C$16*E16-15018.5-$C$9/24</f>
        <v>45340.805505838209</v>
      </c>
    </row>
    <row r="18" spans="1:18" ht="14.25" thickTop="1" thickBot="1" x14ac:dyDescent="0.25">
      <c r="A18" s="18" t="s">
        <v>5</v>
      </c>
      <c r="B18" s="12"/>
      <c r="C18" s="21">
        <f ca="1">+C15</f>
        <v>56058.527258229296</v>
      </c>
      <c r="D18" s="22">
        <f ca="1">+C16</f>
        <v>3.4252348978698359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s="31" t="s">
        <v>41</v>
      </c>
      <c r="C21" s="10">
        <v>39538.618999999999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3.4580307536923038E-4</v>
      </c>
      <c r="Q21" s="2">
        <f>+C21-15018.5</f>
        <v>24520.118999999999</v>
      </c>
    </row>
    <row r="22" spans="1:18" x14ac:dyDescent="0.2">
      <c r="A22" s="32" t="s">
        <v>46</v>
      </c>
      <c r="B22" s="33" t="s">
        <v>47</v>
      </c>
      <c r="C22" s="32">
        <v>55671.479299999999</v>
      </c>
      <c r="D22" s="32">
        <v>4.6399999999999997E-2</v>
      </c>
      <c r="E22">
        <f>+(C22-C$7)/C$8</f>
        <v>4710.0491358168865</v>
      </c>
      <c r="F22">
        <f>ROUND(2*E22,0)/2</f>
        <v>4710</v>
      </c>
      <c r="G22">
        <f>+C22-(C$7+F22*C$8)</f>
        <v>0.16829999999754364</v>
      </c>
      <c r="I22">
        <f>+G22</f>
        <v>0.16829999999754364</v>
      </c>
      <c r="O22">
        <f ca="1">+C$11+C$12*$F22</f>
        <v>0.16471477000279167</v>
      </c>
      <c r="Q22" s="2">
        <f>+C22-15018.5</f>
        <v>40652.979299999999</v>
      </c>
    </row>
    <row r="23" spans="1:18" x14ac:dyDescent="0.2">
      <c r="A23" s="32" t="s">
        <v>46</v>
      </c>
      <c r="B23" s="33" t="s">
        <v>48</v>
      </c>
      <c r="C23" s="32">
        <v>55707.453000000001</v>
      </c>
      <c r="D23" s="32">
        <v>1.6400000000000001E-2</v>
      </c>
      <c r="E23">
        <f>+(C23-C$7)/C$8</f>
        <v>4720.5517925960539</v>
      </c>
      <c r="F23">
        <f>ROUND(2*E23,0)/2</f>
        <v>4720.5</v>
      </c>
      <c r="G23">
        <f>+C23-(C$7+F23*C$8)</f>
        <v>0.1774000000077649</v>
      </c>
      <c r="I23">
        <f>+G23</f>
        <v>0.1774000000077649</v>
      </c>
      <c r="O23">
        <f ca="1">+C$11+C$12*$F23</f>
        <v>0.16508119763606938</v>
      </c>
      <c r="Q23" s="2">
        <f>+C23-15018.5</f>
        <v>40688.953000000001</v>
      </c>
    </row>
    <row r="24" spans="1:18" x14ac:dyDescent="0.2">
      <c r="A24" s="34" t="s">
        <v>50</v>
      </c>
      <c r="B24" s="35" t="s">
        <v>47</v>
      </c>
      <c r="C24" s="36">
        <v>56058.511700000003</v>
      </c>
      <c r="D24" s="36">
        <v>1.7000000000000001E-2</v>
      </c>
      <c r="E24">
        <f>+(C24-C$7)/C$8</f>
        <v>4823.0446981198193</v>
      </c>
      <c r="F24">
        <f>ROUND(2*E24,0)/2</f>
        <v>4823</v>
      </c>
      <c r="G24">
        <f>+C24-(C$7+F24*C$8)</f>
        <v>0.15310000000317814</v>
      </c>
      <c r="I24">
        <f>+G24</f>
        <v>0.15310000000317814</v>
      </c>
      <c r="O24">
        <f ca="1">+C$11+C$12*$F24</f>
        <v>0.16865822929425639</v>
      </c>
      <c r="Q24" s="2">
        <f>+C24-15018.5</f>
        <v>41040.011700000003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2024-02-14T02:19:29Z</dcterms:modified>
</cp:coreProperties>
</file>