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14CF15-8C8B-4AA4-A9F4-DB3BADDF5F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2" i="1"/>
  <c r="G11" i="1"/>
  <c r="F11" i="1"/>
  <c r="F22" i="1"/>
  <c r="G22" i="1"/>
  <c r="I22" i="1"/>
  <c r="Q23" i="1"/>
  <c r="Q22" i="1"/>
  <c r="A21" i="1"/>
  <c r="H20" i="1"/>
  <c r="C21" i="1"/>
  <c r="E21" i="1"/>
  <c r="F21" i="1"/>
  <c r="G21" i="1"/>
  <c r="H21" i="1"/>
  <c r="E14" i="1"/>
  <c r="E15" i="1" s="1"/>
  <c r="C17" i="1"/>
  <c r="Q21" i="1"/>
  <c r="C12" i="1"/>
  <c r="C11" i="1"/>
  <c r="O22" i="1" l="1"/>
  <c r="C15" i="1"/>
  <c r="O23" i="1"/>
  <c r="O21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<sst xmlns="http://schemas.openxmlformats.org/spreadsheetml/2006/main" count="53" uniqueCount="50">
  <si>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</si>
  <si>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</si>
  <si>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</si>
  <si>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</si>
  <si>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</si>
  <si>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</si>
  <si>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</si>
  <si>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</si>
  <si>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</si>
  <si>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</si>
  <si>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</si>
  <si>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</si>
  <si>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</si>
  <si>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</si>
  <si>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</si>
  <si>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</si>
  <si>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</si>
  <si>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</si>
  <si>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</si>
  <si>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</si>
  <si>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</si>
  <si>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</si>
  <si>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</si>
  <si>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</si>
  <si>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</si>
  <si>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</si>
  <si>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</si>
  <si>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</si>
  <si>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</si>
  <si>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</si>
  <si>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</si>
  <si>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</si>
  <si>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</si>
  <si>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</si>
  <si>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</si>
  <si>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</si>
  <si>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</si>
  <si>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</si>
  <si>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</si>
  <si>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</si>
  <si>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</si>
  <si>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V0722 Her</t>
  </si>
  <si>
    <t>V0722 Her / GSC 3081-0423</t>
  </si>
  <si>
    <t>EW</t>
  </si>
  <si>
    <t>G3081-0423</t>
  </si>
  <si>
    <t>Malkov</t>
  </si>
  <si>
    <t>IBVS 6070</t>
  </si>
  <si>
    <t>I</t>
  </si>
  <si>
    <t>IBVS 5984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</si>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</sst>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9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8-430D-B18A-8D6E8DA6FD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-3.105411999997159</c:v>
                </c:pt>
                <c:pt idx="2">
                  <c:v>-2.9451790000020992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8-430D-B18A-8D6E8DA6FD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8-430D-B18A-8D6E8DA6FD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8-430D-B18A-8D6E8DA6FD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8-430D-B18A-8D6E8DA6FD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8-430D-B18A-8D6E8DA6FD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5.4999999999999997E-3</c:v>
                  </c:pt>
                  <c:pt idx="2">
                    <c:v>1.2E-2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8-430D-B18A-8D6E8DA6FD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2.0788707943078411E-2</c:v>
                </c:pt>
                <c:pt idx="1">
                  <c:v>-3.105411999997159</c:v>
                </c:pt>
                <c:pt idx="2">
                  <c:v>-2.9451790000020992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8-430D-B18A-8D6E8DA6FD5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28768</c:v>
                </c:pt>
                <c:pt idx="2">
                  <c:v>27293.5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58-430D-B18A-8D6E8DA6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93664"/>
        <c:axId val="1"/>
      </c:scatterChart>
      <c:valAx>
        <c:axId val="68589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93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592FB5-EB83-8C61-EFA3-4242CC1FD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44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41618.214</v>
      </c>
      <c r="D7" s="30" t="s">
        <v>45</v>
      </c>
    </row>
    <row r="8" spans="1:7" x14ac:dyDescent="0.2">
      <c r="A8" t="s">
        <v>3</v>
      </c>
      <c r="C8" s="37">
        <v>0.50463400000000003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2.0788707943078411E-2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-1.0866937944731081E-4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60354.685229050927</v>
      </c>
    </row>
    <row r="15" spans="1:7" x14ac:dyDescent="0.2">
      <c r="A15" s="12" t="s">
        <v>17</v>
      </c>
      <c r="B15" s="10"/>
      <c r="C15" s="13">
        <f ca="1">(C7+C11)+(C8+C12)*INT(MAX(F21:F3533))</f>
        <v>56132.419500000004</v>
      </c>
      <c r="D15" s="14" t="s">
        <v>37</v>
      </c>
      <c r="E15" s="15">
        <f ca="1">ROUND(2*(E14-$C$7)/$C$8,0)/2+E13</f>
        <v>37130</v>
      </c>
    </row>
    <row r="16" spans="1:7" x14ac:dyDescent="0.2">
      <c r="A16" s="16" t="s">
        <v>4</v>
      </c>
      <c r="B16" s="10"/>
      <c r="C16" s="17">
        <f ca="1">+C8+C12</f>
        <v>0.50452533062055271</v>
      </c>
      <c r="D16" s="14" t="s">
        <v>38</v>
      </c>
      <c r="E16" s="24">
        <f ca="1">ROUND(2*(E14-$C$15)/$C$16,0)/2+E13</f>
        <v>8370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45337.192350627367</v>
      </c>
    </row>
    <row r="18" spans="1:18" ht="14.25" thickTop="1" thickBot="1" x14ac:dyDescent="0.25">
      <c r="A18" s="16" t="s">
        <v>5</v>
      </c>
      <c r="B18" s="10"/>
      <c r="C18" s="19">
        <f ca="1">+C15</f>
        <v>56132.419500000004</v>
      </c>
      <c r="D18" s="20">
        <f ca="1">+C16</f>
        <v>0.50452533062055271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40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41618.214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2.0788707943078411E-2</v>
      </c>
      <c r="Q21" s="2">
        <f>+C21-15018.5</f>
        <v>26599.714</v>
      </c>
    </row>
    <row r="22" spans="1:18" x14ac:dyDescent="0.2">
      <c r="A22" s="31" t="s">
        <v>46</v>
      </c>
      <c r="B22" s="32" t="s">
        <v>47</v>
      </c>
      <c r="C22" s="33">
        <v>56132.419500000004</v>
      </c>
      <c r="D22" s="33">
        <v>5.4999999999999997E-3</v>
      </c>
      <c r="E22" s="36">
        <f>+(C22-C$7)/C$8+6</f>
        <v>28767.846209331918</v>
      </c>
      <c r="F22">
        <f>ROUND(2*E22,0)/2</f>
        <v>28768</v>
      </c>
      <c r="G22">
        <f>+C22-(C$7+F22*C$8)</f>
        <v>-3.105411999997159</v>
      </c>
      <c r="I22">
        <f>+G22</f>
        <v>-3.105411999997159</v>
      </c>
      <c r="O22">
        <f ca="1">+C$11+C$12*$F22</f>
        <v>-3.105411999997159</v>
      </c>
      <c r="Q22" s="2">
        <f>+C22-15018.5</f>
        <v>41113.919500000004</v>
      </c>
    </row>
    <row r="23" spans="1:18" x14ac:dyDescent="0.2">
      <c r="A23" s="34" t="s">
        <v>48</v>
      </c>
      <c r="B23" s="34"/>
      <c r="C23" s="35">
        <v>55388.496899999998</v>
      </c>
      <c r="D23" s="35">
        <v>1.2E-2</v>
      </c>
      <c r="E23" s="36">
        <f>+(C23-C$7)/C$8+6</f>
        <v>27293.663732526937</v>
      </c>
      <c r="F23">
        <f>ROUND(2*E23,0)/2</f>
        <v>27293.5</v>
      </c>
      <c r="G23">
        <f>+C23-(C$7+F23*C$8)</f>
        <v>-2.9451790000020992</v>
      </c>
      <c r="I23">
        <f>+G23</f>
        <v>-2.9451790000020992</v>
      </c>
      <c r="O23">
        <f ca="1">+C$11+C$12*$F23</f>
        <v>-2.9451790000020992</v>
      </c>
      <c r="Q23" s="2">
        <f>+C23-15018.5</f>
        <v>40369.996899999998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2024-02-14T03:26:43Z</dcterms:modified>
</cp:coreProperties>
</file>