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7D4F604-023D-4C0E-985B-BB3D9E86943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Q23" i="1"/>
  <c r="C21" i="1"/>
  <c r="E21" i="1"/>
  <c r="F21" i="1"/>
  <c r="A21" i="1"/>
  <c r="G11" i="1"/>
  <c r="F11" i="1"/>
  <c r="C7" i="1"/>
  <c r="G22" i="1"/>
  <c r="I22" i="1"/>
  <c r="C8" i="1"/>
  <c r="E15" i="1"/>
  <c r="C17" i="1"/>
  <c r="Q21" i="1"/>
  <c r="G21" i="1"/>
  <c r="E23" i="1"/>
  <c r="F23" i="1"/>
  <c r="G23" i="1"/>
  <c r="I23" i="1"/>
  <c r="H21" i="1"/>
  <c r="C11" i="1"/>
  <c r="C12" i="1" l="1"/>
  <c r="C16" i="1" l="1"/>
  <c r="D18" i="1" s="1"/>
  <c r="C15" i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<sst xmlns="http://schemas.openxmlformats.org/spreadsheetml/2006/main" count="53" uniqueCount="46">
  <si>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</si>
  <si>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</si>
  <si>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</si>
  <si>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</si>
  <si>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</si>
  <si>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</si>
  <si>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</si>
  <si>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</si>
  <si>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</si>
  <si>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</si>
  <si>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</si>
  <si>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</si>
  <si>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</si>
  <si>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</si>
  <si>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</si>
  <si>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</si>
  <si>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</si>
  <si>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</si>
  <si>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</si>
  <si>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</si>
  <si>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</si>
  <si>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</si>
  <si>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</si>
  <si>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</si>
  <si>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</si>
  <si>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</si>
  <si>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</si>
  <si>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</si>
  <si>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</si>
  <si>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</si>
  <si>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</si>
  <si>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</si>
  <si>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</si>
  <si>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</si>
  <si>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</si>
  <si>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</si>
  <si>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</si>
  <si>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V0912 Her / GSC 3070-0163 </t>
  </si>
  <si>
    <t>Her_V0912.xls</t>
  </si>
  <si>
    <t>EA</t>
  </si>
  <si>
    <t>IBVS 5557 Eph.</t>
  </si>
  <si>
    <t>IBVS 5557</t>
  </si>
  <si>
    <t>Her</t>
  </si>
  <si>
    <t>OEJV 0160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</si>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</sst>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V0912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8-4E37-8BFF-8FDDE3E900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5.8989999997720588E-2</c:v>
                </c:pt>
                <c:pt idx="2">
                  <c:v>6.0189999996509869E-2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8-4E37-8BFF-8FDDE3E900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8-4E37-8BFF-8FDDE3E900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8-4E37-8BFF-8FDDE3E900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E8-4E37-8BFF-8FDDE3E900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8-4E37-8BFF-8FDDE3E900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E8-4E37-8BFF-8FDDE3E900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2246</c:v>
                </c:pt>
                <c:pt idx="2">
                  <c:v>2246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5.9589999997115235E-2</c:v>
                </c:pt>
                <c:pt idx="2">
                  <c:v>5.9589999997115235E-2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8-4E37-8BFF-8FDDE3E90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927448"/>
        <c:axId val="1"/>
      </c:scatterChart>
      <c:valAx>
        <c:axId val="680927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927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990E364-B40A-455E-E9DC-7262D416D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2" t="s">
        <v>40</v>
      </c>
      <c r="I1" s="31">
        <v>48002.955000000002</v>
      </c>
      <c r="J1" s="31">
        <v>3.40985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48002.955000000002</v>
      </c>
      <c r="D4" s="8">
        <v>3.40985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48002.955000000002</v>
      </c>
    </row>
    <row r="8" spans="1:12" x14ac:dyDescent="0.2">
      <c r="A8" t="s">
        <v>2</v>
      </c>
      <c r="C8">
        <f>+D4</f>
        <v>3.40985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2.6531611752945339E-5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55661.537689999997</v>
      </c>
      <c r="D15" s="16" t="s">
        <v>32</v>
      </c>
      <c r="E15" s="17">
        <f ca="1">TODAY()+15018.5-B9/24</f>
        <v>60354.5</v>
      </c>
    </row>
    <row r="16" spans="1:12" x14ac:dyDescent="0.2">
      <c r="A16" s="18" t="s">
        <v>3</v>
      </c>
      <c r="B16" s="11"/>
      <c r="C16" s="19">
        <f ca="1">+C8+C12</f>
        <v>3.409876531611753</v>
      </c>
      <c r="D16" s="16" t="s">
        <v>33</v>
      </c>
      <c r="E16" s="17">
        <f ca="1">ROUND(2*(E15-C15)/C16,0)/2+1</f>
        <v>1377.5</v>
      </c>
    </row>
    <row r="17" spans="1:17" ht="13.5" thickBot="1" x14ac:dyDescent="0.25">
      <c r="A17" s="16" t="s">
        <v>29</v>
      </c>
      <c r="B17" s="11"/>
      <c r="C17" s="11">
        <f>COUNT(C21:C2191)</f>
        <v>3</v>
      </c>
      <c r="D17" s="16" t="s">
        <v>34</v>
      </c>
      <c r="E17" s="20">
        <f ca="1">+C15+C16*E16-15018.5-C9/24</f>
        <v>45340.538445628525</v>
      </c>
    </row>
    <row r="18" spans="1:17" ht="14.25" thickTop="1" thickBot="1" x14ac:dyDescent="0.25">
      <c r="A18" s="18" t="s">
        <v>4</v>
      </c>
      <c r="B18" s="11"/>
      <c r="C18" s="21">
        <f ca="1">+C15</f>
        <v>55661.537689999997</v>
      </c>
      <c r="D18" s="22">
        <f ca="1">+C16</f>
        <v>3.409876531611753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5557</v>
      </c>
      <c r="C21" s="9">
        <f>+$C$4</f>
        <v>48002.955000000002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32984.455000000002</v>
      </c>
    </row>
    <row r="22" spans="1:17" x14ac:dyDescent="0.2">
      <c r="A22" s="33" t="s">
        <v>43</v>
      </c>
      <c r="B22" s="34" t="s">
        <v>44</v>
      </c>
      <c r="C22" s="35">
        <v>55661.537089999998</v>
      </c>
      <c r="D22" s="35">
        <v>2.9999999999999997E-4</v>
      </c>
      <c r="E22">
        <f>+(C22-C$7)/C$8</f>
        <v>2246.0172998812254</v>
      </c>
      <c r="F22">
        <f>ROUND(2*E22,0)/2</f>
        <v>2246</v>
      </c>
      <c r="G22">
        <f>+C22-(C$7+F22*C$8)</f>
        <v>5.8989999997720588E-2</v>
      </c>
      <c r="I22">
        <f>+G22</f>
        <v>5.8989999997720588E-2</v>
      </c>
      <c r="O22">
        <f ca="1">+C$11+C$12*$F22</f>
        <v>5.9589999997115235E-2</v>
      </c>
      <c r="Q22" s="2">
        <f>+C22-15018.5</f>
        <v>40643.037089999998</v>
      </c>
    </row>
    <row r="23" spans="1:17" x14ac:dyDescent="0.2">
      <c r="A23" s="33" t="s">
        <v>43</v>
      </c>
      <c r="B23" s="34" t="s">
        <v>44</v>
      </c>
      <c r="C23" s="35">
        <v>55661.538289999997</v>
      </c>
      <c r="D23" s="35">
        <v>2.9999999999999997E-4</v>
      </c>
      <c r="E23">
        <f>+(C23-C$7)/C$8</f>
        <v>2246.0176518028638</v>
      </c>
      <c r="F23">
        <f>ROUND(2*E23,0)/2</f>
        <v>2246</v>
      </c>
      <c r="G23">
        <f>+C23-(C$7+F23*C$8)</f>
        <v>6.0189999996509869E-2</v>
      </c>
      <c r="I23">
        <f>+G23</f>
        <v>6.0189999996509869E-2</v>
      </c>
      <c r="O23">
        <f ca="1">+C$11+C$12*$F23</f>
        <v>5.9589999997115235E-2</v>
      </c>
      <c r="Q23" s="2">
        <f>+C23-15018.5</f>
        <v>40643.038289999997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2024-02-14T04:19:25Z</dcterms:modified>
</cp:coreProperties>
</file>