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49CD0FD0-D03E-4C57-8BA1-210942048D6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 s="1"/>
  <c r="G24" i="1" s="1"/>
  <c r="K24" i="1" s="1"/>
  <c r="Q22" i="1"/>
  <c r="Q23" i="1"/>
  <c r="Q24" i="1"/>
  <c r="E22" i="1"/>
  <c r="F22" i="1" s="1"/>
  <c r="G22" i="1" s="1"/>
  <c r="K22" i="1" s="1"/>
  <c r="D9" i="1"/>
  <c r="E21" i="1"/>
  <c r="F21" i="1" s="1"/>
  <c r="G21" i="1" s="1"/>
  <c r="I21" i="1" s="1"/>
  <c r="E9" i="1"/>
  <c r="F16" i="1"/>
  <c r="F17" i="1" s="1"/>
  <c r="C17" i="1"/>
  <c r="Q21" i="1"/>
  <c r="E23" i="1"/>
  <c r="F23" i="1" s="1"/>
  <c r="G23" i="1" s="1"/>
  <c r="K23" i="1" s="1"/>
  <c r="C12" i="1"/>
  <c r="C11" i="1"/>
  <c r="O21" i="1" l="1"/>
  <c r="O22" i="1"/>
  <c r="O23" i="1"/>
  <c r="C15" i="1"/>
  <c r="F18" i="1" s="1"/>
  <c r="O24" i="1"/>
  <c r="C16" i="1"/>
  <c r="D18" i="1" s="1"/>
  <c r="C18" i="1" l="1"/>
  <c r="F19" i="1"/>
</calcChain>
</file>

<file path=xl/sharedStrings.xml><?xml version="1.0" encoding="utf-8"?>
<sst xmlns="http://schemas.openxmlformats.org/spreadsheetml/2006/main" count="59" uniqueCount="50">
  <si>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</si>
  <si>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</si>
  <si>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</si>
  <si>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</si>
  <si>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</si>
  <si>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</si>
  <si>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</si>
  <si>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</si>
  <si>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</si>
  <si>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</si>
  <si>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</si>
  <si>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</si>
  <si>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</si>
  <si>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</si>
  <si>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</si>
  <si>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</si>
  <si>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</si>
  <si>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</si>
  <si>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</si>
  <si>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</si>
  <si>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</si>
  <si>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</si>
  <si>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</si>
  <si>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</si>
  <si>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</si>
  <si>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</si>
  <si>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</si>
  <si>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</si>
  <si>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</si>
  <si>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</si>
  <si>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</si>
  <si>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</si>
  <si>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</si>
  <si>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</si>
  <si>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</si>
  <si>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</si>
  <si>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</si>
  <si>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</si>
  <si>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</si>
  <si>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</si>
  <si>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</si>
  <si>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</si>
  <si>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V0918 Her</t>
  </si>
  <si>
    <t>G1525-1176</t>
  </si>
  <si>
    <t>EW/W</t>
  </si>
  <si>
    <t>V0918 Her / GSC 1525-1176</t>
  </si>
  <si>
    <t>Rucinski 9</t>
  </si>
  <si>
    <t>IBVS 6153</t>
  </si>
  <si>
    <t>II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</si>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</sst>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2" applyNumberFormat="0" applyFont="0" applyFill="0" applyAlignment="0" applyProtection="0"/>
  </cellStyleXfs>
  <cellXfs count="4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4" fillId="2" borderId="1" xfId="0" applyFont="1" applyFill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7" fillId="0" borderId="1" xfId="0" applyNumberFormat="1" applyFont="1" applyBorder="1" applyAlignment="1">
      <alignment horizontal="left" vertical="center"/>
    </xf>
    <xf numFmtId="0" fontId="15" fillId="0" borderId="1" xfId="0" applyNumberFormat="1" applyFont="1" applyBorder="1" applyAlignment="1">
      <alignment horizontal="left" vertical="center"/>
    </xf>
    <xf numFmtId="0" fontId="15" fillId="3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5" fillId="2" borderId="1" xfId="0" applyFont="1" applyFill="1" applyBorder="1" applyAlignment="1">
      <alignment horizontal="left" vertic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V0918 Her - O-C Diagr.</a:t>
            </a:r>
          </a:p>
        </c:rich>
      </c:tx>
      <c:layout>
        <c:manualLayout>
          <c:xMode val="edge"/>
          <c:yMode val="edge"/>
          <c:x val="0.3759398496240601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40601503759398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6853.5</c:v>
                </c:pt>
                <c:pt idx="2">
                  <c:v>6857</c:v>
                </c:pt>
                <c:pt idx="3">
                  <c:v>6876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65-4B5B-A671-46419A6D475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6853.5</c:v>
                </c:pt>
                <c:pt idx="2">
                  <c:v>6857</c:v>
                </c:pt>
                <c:pt idx="3">
                  <c:v>6876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65-4B5B-A671-46419A6D475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6853.5</c:v>
                </c:pt>
                <c:pt idx="2">
                  <c:v>6857</c:v>
                </c:pt>
                <c:pt idx="3">
                  <c:v>6876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65-4B5B-A671-46419A6D475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6853.5</c:v>
                </c:pt>
                <c:pt idx="2">
                  <c:v>6857</c:v>
                </c:pt>
                <c:pt idx="3">
                  <c:v>6876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4.9164999996719416E-2</c:v>
                </c:pt>
                <c:pt idx="2">
                  <c:v>4.1729999997187406E-2</c:v>
                </c:pt>
                <c:pt idx="3">
                  <c:v>6.4240000006975606E-2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65-4B5B-A671-46419A6D475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6853.5</c:v>
                </c:pt>
                <c:pt idx="2">
                  <c:v>6857</c:v>
                </c:pt>
                <c:pt idx="3">
                  <c:v>6876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65-4B5B-A671-46419A6D475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6853.5</c:v>
                </c:pt>
                <c:pt idx="2">
                  <c:v>6857</c:v>
                </c:pt>
                <c:pt idx="3">
                  <c:v>6876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65-4B5B-A671-46419A6D475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6853.5</c:v>
                </c:pt>
                <c:pt idx="2">
                  <c:v>6857</c:v>
                </c:pt>
                <c:pt idx="3">
                  <c:v>6876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65-4B5B-A671-46419A6D475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6853.5</c:v>
                </c:pt>
                <c:pt idx="2">
                  <c:v>6857</c:v>
                </c:pt>
                <c:pt idx="3">
                  <c:v>6876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-3.5665178706595357E-5</c:v>
                </c:pt>
                <c:pt idx="1">
                  <c:v>5.1658185049117969E-2</c:v>
                </c:pt>
                <c:pt idx="2">
                  <c:v>5.1684584476534234E-2</c:v>
                </c:pt>
                <c:pt idx="3">
                  <c:v>5.1827895653936827E-2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65-4B5B-A671-46419A6D475D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6853.5</c:v>
                </c:pt>
                <c:pt idx="2">
                  <c:v>6857</c:v>
                </c:pt>
                <c:pt idx="3">
                  <c:v>6876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65-4B5B-A671-46419A6D4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6569248"/>
        <c:axId val="1"/>
      </c:scatterChart>
      <c:valAx>
        <c:axId val="7065692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65692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03759398496242"/>
          <c:y val="0.92397937099967764"/>
          <c:w val="0.7142857142857141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D741B62-3F60-3AB5-E7FD-6661531A3E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2" sqref="F1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 x14ac:dyDescent="0.3">
      <c r="A1" s="1" t="s">
        <v>45</v>
      </c>
      <c r="F1" s="31" t="s">
        <v>42</v>
      </c>
      <c r="G1" s="32">
        <v>2010</v>
      </c>
      <c r="H1" s="33"/>
      <c r="I1" s="34" t="s">
        <v>43</v>
      </c>
      <c r="J1" s="40" t="s">
        <v>42</v>
      </c>
      <c r="K1" s="35">
        <v>16.482420000000001</v>
      </c>
      <c r="L1" s="36">
        <v>17.079999999999998</v>
      </c>
      <c r="M1" s="37">
        <v>52555.841899999999</v>
      </c>
      <c r="N1" s="37">
        <v>0.57481000000000004</v>
      </c>
      <c r="O1" s="34" t="s">
        <v>44</v>
      </c>
    </row>
    <row r="2" spans="1:15" x14ac:dyDescent="0.2">
      <c r="A2" t="s">
        <v>23</v>
      </c>
      <c r="B2" t="s">
        <v>44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43">
        <v>52555.841899999999</v>
      </c>
      <c r="D7" s="34" t="s">
        <v>46</v>
      </c>
    </row>
    <row r="8" spans="1:15" x14ac:dyDescent="0.2">
      <c r="A8" t="s">
        <v>3</v>
      </c>
      <c r="C8" s="43">
        <v>0.57481000000000004</v>
      </c>
      <c r="D8" s="29" t="s">
        <v>46</v>
      </c>
    </row>
    <row r="9" spans="1:15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INTERCEPT(INDIRECT($E$9):G992,INDIRECT($D$9):F992)</f>
        <v>-3.5665178706595357E-5</v>
      </c>
      <c r="D11" s="3"/>
      <c r="E11" s="10"/>
    </row>
    <row r="12" spans="1:15" x14ac:dyDescent="0.2">
      <c r="A12" s="10" t="s">
        <v>16</v>
      </c>
      <c r="B12" s="10"/>
      <c r="C12" s="21">
        <f ca="1">SLOPE(INDIRECT($E$9):G992,INDIRECT($D$9):F992)</f>
        <v>7.5426935475048606E-6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56508.287287895655</v>
      </c>
      <c r="E15" s="14" t="s">
        <v>34</v>
      </c>
      <c r="F15" s="38">
        <v>1</v>
      </c>
    </row>
    <row r="16" spans="1:15" x14ac:dyDescent="0.2">
      <c r="A16" s="16" t="s">
        <v>4</v>
      </c>
      <c r="B16" s="10"/>
      <c r="C16" s="17">
        <f ca="1">+C8+C12</f>
        <v>0.57481754269354757</v>
      </c>
      <c r="E16" s="14" t="s">
        <v>30</v>
      </c>
      <c r="F16" s="39">
        <f ca="1">NOW()+15018.5+$C$5/24</f>
        <v>60354.72238530092</v>
      </c>
    </row>
    <row r="17" spans="1:18" ht="13.5" thickBot="1" x14ac:dyDescent="0.25">
      <c r="A17" s="14" t="s">
        <v>27</v>
      </c>
      <c r="B17" s="10"/>
      <c r="C17" s="10">
        <f>COUNT(C21:C2191)</f>
        <v>4</v>
      </c>
      <c r="E17" s="14" t="s">
        <v>35</v>
      </c>
      <c r="F17" s="15">
        <f ca="1">ROUND(2*(F16-$C$7)/$C$8,0)/2+F15</f>
        <v>13569</v>
      </c>
    </row>
    <row r="18" spans="1:18" ht="14.25" thickTop="1" thickBot="1" x14ac:dyDescent="0.25">
      <c r="A18" s="16" t="s">
        <v>5</v>
      </c>
      <c r="B18" s="10"/>
      <c r="C18" s="19">
        <f ca="1">+C15</f>
        <v>56508.287287895655</v>
      </c>
      <c r="D18" s="20">
        <f ca="1">+C16</f>
        <v>0.57481754269354757</v>
      </c>
      <c r="E18" s="14" t="s">
        <v>36</v>
      </c>
      <c r="F18" s="23">
        <f ca="1">ROUND(2*(F16-$C$15)/$C$16,0)/2+F15</f>
        <v>6692.5</v>
      </c>
    </row>
    <row r="19" spans="1:18" ht="13.5" thickTop="1" x14ac:dyDescent="0.2">
      <c r="E19" s="14" t="s">
        <v>31</v>
      </c>
      <c r="F19" s="18">
        <f ca="1">+$C$15+$C$16*F18-15018.5-$C$5/24</f>
        <v>45337.149525705558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6" t="s">
        <v>33</v>
      </c>
    </row>
    <row r="21" spans="1:18" x14ac:dyDescent="0.2">
      <c r="A21" t="s">
        <v>46</v>
      </c>
      <c r="C21" s="8">
        <v>52555.841899999999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-3.5665178706595357E-5</v>
      </c>
      <c r="Q21" s="2">
        <f>+C21-15018.5</f>
        <v>37537.341899999999</v>
      </c>
    </row>
    <row r="22" spans="1:18" x14ac:dyDescent="0.2">
      <c r="A22" s="41" t="s">
        <v>47</v>
      </c>
      <c r="B22" s="42" t="s">
        <v>48</v>
      </c>
      <c r="C22" s="41">
        <v>56495.3514</v>
      </c>
      <c r="D22" s="41">
        <v>2.9999999999999997E-4</v>
      </c>
      <c r="E22">
        <f>+(C22-C$7)/C$8</f>
        <v>6853.5855326107758</v>
      </c>
      <c r="F22">
        <f>ROUND(2*E22,0)/2</f>
        <v>6853.5</v>
      </c>
      <c r="G22">
        <f>+C22-(C$7+F22*C$8)</f>
        <v>4.9164999996719416E-2</v>
      </c>
      <c r="K22">
        <f>+G22</f>
        <v>4.9164999996719416E-2</v>
      </c>
      <c r="O22">
        <f ca="1">+C$11+C$12*$F22</f>
        <v>5.1658185049117969E-2</v>
      </c>
      <c r="Q22" s="2">
        <f>+C22-15018.5</f>
        <v>41476.8514</v>
      </c>
    </row>
    <row r="23" spans="1:18" x14ac:dyDescent="0.2">
      <c r="A23" s="41" t="s">
        <v>47</v>
      </c>
      <c r="B23" s="42" t="s">
        <v>49</v>
      </c>
      <c r="C23" s="41">
        <v>56497.355799999998</v>
      </c>
      <c r="D23" s="41">
        <v>2.9999999999999997E-4</v>
      </c>
      <c r="E23">
        <f>+(C23-C$7)/C$8</f>
        <v>6857.0725979019116</v>
      </c>
      <c r="F23">
        <f>ROUND(2*E23,0)/2</f>
        <v>6857</v>
      </c>
      <c r="G23">
        <f>+C23-(C$7+F23*C$8)</f>
        <v>4.1729999997187406E-2</v>
      </c>
      <c r="K23">
        <f>+G23</f>
        <v>4.1729999997187406E-2</v>
      </c>
      <c r="O23">
        <f ca="1">+C$11+C$12*$F23</f>
        <v>5.1684584476534234E-2</v>
      </c>
      <c r="Q23" s="2">
        <f>+C23-15018.5</f>
        <v>41478.855799999998</v>
      </c>
    </row>
    <row r="24" spans="1:18" x14ac:dyDescent="0.2">
      <c r="A24" s="41" t="s">
        <v>47</v>
      </c>
      <c r="B24" s="42" t="s">
        <v>49</v>
      </c>
      <c r="C24" s="41">
        <v>56508.299700000003</v>
      </c>
      <c r="D24" s="41">
        <v>4.0000000000000002E-4</v>
      </c>
      <c r="E24">
        <f>+(C24-C$7)/C$8</f>
        <v>6876.1117586680875</v>
      </c>
      <c r="F24">
        <f>ROUND(2*E24,0)/2</f>
        <v>6876</v>
      </c>
      <c r="G24">
        <f>+C24-(C$7+F24*C$8)</f>
        <v>6.4240000006975606E-2</v>
      </c>
      <c r="K24">
        <f>+G24</f>
        <v>6.4240000006975606E-2</v>
      </c>
      <c r="O24">
        <f ca="1">+C$11+C$12*$F24</f>
        <v>5.1827895653936827E-2</v>
      </c>
      <c r="Q24" s="2">
        <f>+C24-15018.5</f>
        <v>41489.799700000003</v>
      </c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2024-02-14T04:20:14Z</dcterms:modified>
</cp:coreProperties>
</file>