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2E5FF27-22E8-41E8-8802-FBF02EC723B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E22" i="1"/>
  <c r="F22" i="1"/>
  <c r="G22" i="1"/>
  <c r="I22" i="1"/>
  <c r="Q22" i="1"/>
  <c r="C2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<sst xmlns="http://schemas.openxmlformats.org/spreadsheetml/2006/main" count="54" uniqueCount="48">
  <si>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</si>
  <si>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</si>
  <si>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</si>
  <si>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</si>
  <si>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</si>
  <si>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</si>
  <si>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</si>
  <si>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</si>
  <si>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</si>
  <si>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</si>
  <si>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</si>
  <si>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</si>
  <si>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</si>
  <si>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</si>
  <si>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</si>
  <si>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</si>
  <si>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</si>
  <si>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</si>
  <si>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</si>
  <si>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</si>
  <si>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</si>
  <si>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</si>
  <si>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</si>
  <si>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</si>
  <si>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</si>
  <si>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</si>
  <si>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</si>
  <si>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</si>
  <si>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</si>
  <si>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</si>
  <si>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</si>
  <si>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</si>
  <si>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</si>
  <si>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</si>
  <si>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</si>
  <si>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</si>
  <si>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</si>
  <si>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</si>
  <si>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</si>
  <si>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</si>
  <si>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</si>
  <si>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</si>
  <si>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V1002 Her / GSC 1588-0402</t>
  </si>
  <si>
    <t>EA</t>
  </si>
  <si>
    <t>OEJV 0137</t>
  </si>
  <si>
    <t>I</t>
  </si>
  <si>
    <t>OEJV 0168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</si>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</sst>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0" fillId="2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V1002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0D-492C-833E-2F042F395B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0.628870000000461</c:v>
                </c:pt>
                <c:pt idx="2">
                  <c:v>0.75487000000430271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0D-492C-833E-2F042F395B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0D-492C-833E-2F042F395B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0D-492C-833E-2F042F395B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0D-492C-833E-2F042F395B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0D-492C-833E-2F042F395B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6.1999999999999998E-3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0D-492C-833E-2F042F395B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2.2098789955732334E-4</c:v>
                </c:pt>
                <c:pt idx="1">
                  <c:v>0.6275691279205271</c:v>
                </c:pt>
                <c:pt idx="2">
                  <c:v>0.75594988418467923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0D-492C-833E-2F042F395B1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4310</c:v>
                </c:pt>
                <c:pt idx="2">
                  <c:v>5192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0D-492C-833E-2F042F395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289080"/>
        <c:axId val="1"/>
      </c:scatterChart>
      <c:valAx>
        <c:axId val="67728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289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7A7855-F075-FA7E-70CE-1DEACBA76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23</v>
      </c>
      <c r="B2" t="s">
        <v>43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40</v>
      </c>
      <c r="D4" s="29" t="s">
        <v>40</v>
      </c>
    </row>
    <row r="6" spans="1:7">
      <c r="A6" s="5" t="s">
        <v>1</v>
      </c>
    </row>
    <row r="7" spans="1:7">
      <c r="A7" t="s">
        <v>2</v>
      </c>
      <c r="C7" s="37">
        <v>48501.603999999999</v>
      </c>
      <c r="D7" s="30" t="s">
        <v>41</v>
      </c>
    </row>
    <row r="8" spans="1:7">
      <c r="A8" t="s">
        <v>3</v>
      </c>
      <c r="C8" s="37">
        <v>1.60423</v>
      </c>
      <c r="D8" s="30" t="s">
        <v>41</v>
      </c>
    </row>
    <row r="9" spans="1:7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2.2098789955732334E-4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SLOPE(INDIRECT($G$11):G992,INDIRECT($F$11):F992)</f>
        <v>1.4555641299790484E-4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>
      <c r="A14" s="10"/>
      <c r="B14" s="10"/>
      <c r="C14" s="10"/>
      <c r="D14" s="14" t="s">
        <v>32</v>
      </c>
      <c r="E14" s="15">
        <f ca="1">NOW()+15018.5+$C$9/24</f>
        <v>60354.728647916665</v>
      </c>
    </row>
    <row r="15" spans="1:7">
      <c r="A15" s="12" t="s">
        <v>17</v>
      </c>
      <c r="B15" s="10"/>
      <c r="C15" s="13">
        <f ca="1">(C7+C11)+(C8+C12)*INT(MAX(F21:F3533))</f>
        <v>56831.522109884187</v>
      </c>
      <c r="D15" s="14" t="s">
        <v>38</v>
      </c>
      <c r="E15" s="15">
        <f ca="1">ROUND(2*(E14-$C$7)/$C$8,0)/2+E13</f>
        <v>7389.5</v>
      </c>
    </row>
    <row r="16" spans="1:7">
      <c r="A16" s="16" t="s">
        <v>4</v>
      </c>
      <c r="B16" s="10"/>
      <c r="C16" s="17">
        <f ca="1">+C8+C12</f>
        <v>1.604375556412998</v>
      </c>
      <c r="D16" s="14" t="s">
        <v>39</v>
      </c>
      <c r="E16" s="24">
        <f ca="1">ROUND(2*(E14-$C$15)/$C$16,0)/2+E13</f>
        <v>2197</v>
      </c>
    </row>
    <row r="17" spans="1:18" ht="13.5" thickBot="1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45338.231040656879</v>
      </c>
    </row>
    <row r="18" spans="1:18" ht="14.25" thickTop="1" thickBot="1">
      <c r="A18" s="16" t="s">
        <v>5</v>
      </c>
      <c r="B18" s="10"/>
      <c r="C18" s="19">
        <f ca="1">+C15</f>
        <v>56831.522109884187</v>
      </c>
      <c r="D18" s="20">
        <f ca="1">+C16</f>
        <v>1.604375556412998</v>
      </c>
      <c r="E18" s="21" t="s">
        <v>34</v>
      </c>
    </row>
    <row r="19" spans="1:18" ht="13.5" thickTop="1">
      <c r="A19" s="25" t="s">
        <v>35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>
      <c r="A21" t="s">
        <v>41</v>
      </c>
      <c r="C21" s="8">
        <f>C7</f>
        <v>48501.603999999999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2.2098789955732334E-4</v>
      </c>
      <c r="Q21" s="2">
        <f>+C21-15018.5</f>
        <v>33483.103999999999</v>
      </c>
    </row>
    <row r="22" spans="1:18">
      <c r="A22" s="31" t="s">
        <v>44</v>
      </c>
      <c r="B22" s="32" t="s">
        <v>45</v>
      </c>
      <c r="C22" s="31">
        <v>55416.464169999999</v>
      </c>
      <c r="D22" s="31">
        <v>6.1999999999999998E-3</v>
      </c>
      <c r="E22" s="36">
        <f>+(C22-C$7)/C$8</f>
        <v>4310.3920073804875</v>
      </c>
      <c r="F22">
        <f>ROUND(2*E22,0)/2-0.5</f>
        <v>4310</v>
      </c>
      <c r="G22">
        <f>+C22-(C$7+F22*C$8)</f>
        <v>0.628870000000461</v>
      </c>
      <c r="I22">
        <f>+G22</f>
        <v>0.628870000000461</v>
      </c>
      <c r="O22">
        <f ca="1">+C$11+C$12*$F22</f>
        <v>0.6275691279205271</v>
      </c>
      <c r="Q22" s="2">
        <f>+C22-15018.5</f>
        <v>40397.964169999999</v>
      </c>
    </row>
    <row r="23" spans="1:18">
      <c r="A23" s="33" t="s">
        <v>46</v>
      </c>
      <c r="B23" s="34" t="s">
        <v>45</v>
      </c>
      <c r="C23" s="35">
        <v>56831.521030000004</v>
      </c>
      <c r="D23" s="33">
        <v>1.5E-3</v>
      </c>
      <c r="E23" s="36">
        <f>+(C23-C$7)/C$8</f>
        <v>5192.4705497341429</v>
      </c>
      <c r="F23">
        <f>ROUND(2*E23,0)/2-0.5</f>
        <v>5192</v>
      </c>
      <c r="G23">
        <f>+C23-(C$7+F23*C$8)</f>
        <v>0.75487000000430271</v>
      </c>
      <c r="I23">
        <f>+G23</f>
        <v>0.75487000000430271</v>
      </c>
      <c r="O23">
        <f ca="1">+C$11+C$12*$F23</f>
        <v>0.75594988418467923</v>
      </c>
      <c r="Q23" s="2">
        <f>+C23-15018.5</f>
        <v>41813.021030000004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2024-02-14T04:29:15Z</dcterms:modified>
</cp:coreProperties>
</file>