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D8FFD0B-08D8-41C4-BEA1-9E65AD257A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9" i="1"/>
  <c r="D9" i="1"/>
  <c r="E21" i="1"/>
  <c r="F21" i="1"/>
  <c r="G21" i="1"/>
  <c r="I21" i="1"/>
  <c r="Q22" i="1"/>
  <c r="H188" i="2"/>
  <c r="B188" i="2"/>
  <c r="G188" i="2"/>
  <c r="D188" i="2"/>
  <c r="C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F16" i="1"/>
  <c r="C17" i="1"/>
  <c r="Q21" i="1"/>
  <c r="C11" i="1"/>
  <c r="C12" i="1"/>
  <c r="C16" i="1" l="1"/>
  <c r="D18" i="1" s="1"/>
  <c r="O22" i="1"/>
  <c r="O21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<sst xmlns="http://schemas.openxmlformats.org/spreadsheetml/2006/main" count="422" uniqueCount="61">
  <si>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</si>
  <si>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</si>
  <si>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</si>
  <si>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</si>
  <si>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</si>
  <si>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</si>
  <si>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</si>
  <si>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</si>
  <si>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</si>
  <si>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</si>
  <si>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</si>
  <si>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</si>
  <si>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</si>
  <si>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</si>
  <si>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</si>
  <si>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</si>
  <si>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</si>
  <si>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</si>
  <si>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</si>
  <si>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</si>
  <si>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</si>
  <si>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</si>
  <si>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</si>
  <si>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</si>
  <si>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</si>
  <si>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</si>
  <si>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</si>
  <si>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</si>
  <si>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</si>
  <si>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</si>
  <si>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</si>
  <si>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</si>
  <si>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</si>
  <si>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</si>
  <si>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</si>
  <si>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</si>
  <si>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</si>
  <si>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</si>
  <si>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</si>
  <si>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</si>
  <si>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</si>
  <si>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</si>
  <si>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</si>
  <si>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</si>
  <si>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</si>
  <si>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</si>
  <si>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</si>
  <si>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</si>
  <si>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</si>
  <si>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</si>
  <si>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</si>
  <si>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</si>
  <si>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</si>
  <si>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</si>
  <si>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</si>
  <si>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</si>
  <si>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V1021 Her</t>
  </si>
  <si>
    <t>EA</t>
  </si>
  <si>
    <t>V1021 Her / GSC 51439.722</t>
  </si>
  <si>
    <t>IBVS 5674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</si>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</sst>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9-4523-9F20-EE3AEB59B2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9-4523-9F20-EE3AEB59B2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-0.287850000000617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99-4523-9F20-EE3AEB59B2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99-4523-9F20-EE3AEB59B2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99-4523-9F20-EE3AEB59B2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99-4523-9F20-EE3AEB59B2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99-4523-9F20-EE3AEB59B2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-0.287850000000617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99-4523-9F20-EE3AEB59B2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99-4523-9F20-EE3AEB59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12056"/>
        <c:axId val="1"/>
      </c:scatterChart>
      <c:valAx>
        <c:axId val="71721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1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6D9D58-0CC5-03C6-6693-1730FCFE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50" t="s">
        <v>56</v>
      </c>
      <c r="G1" s="31">
        <v>15.574539999999999</v>
      </c>
      <c r="H1" s="32">
        <v>49.275500000000001</v>
      </c>
      <c r="I1" s="33">
        <v>51439.722000000002</v>
      </c>
      <c r="J1" s="33">
        <v>1.22665</v>
      </c>
      <c r="K1" s="30" t="s">
        <v>57</v>
      </c>
      <c r="L1" s="32"/>
      <c r="M1" s="33">
        <v>51439.722000000002</v>
      </c>
      <c r="N1" s="33">
        <v>1.22665</v>
      </c>
      <c r="O1" s="36" t="s">
        <v>57</v>
      </c>
    </row>
    <row r="2" spans="1:15" x14ac:dyDescent="0.2">
      <c r="A2" t="s">
        <v>23</v>
      </c>
      <c r="B2" t="s">
        <v>57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3">
        <v>51439.722000000002</v>
      </c>
      <c r="D7" s="30" t="s">
        <v>59</v>
      </c>
    </row>
    <row r="8" spans="1:15" x14ac:dyDescent="0.2">
      <c r="A8" t="s">
        <v>3</v>
      </c>
      <c r="C8" s="53">
        <v>1.22665</v>
      </c>
      <c r="D8" s="30" t="s">
        <v>59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-6.2372697724944097E-5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57100.423900000002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1.2265876273022751</v>
      </c>
      <c r="E16" s="14" t="s">
        <v>30</v>
      </c>
      <c r="F16" s="35">
        <f ca="1">NOW()+15018.5+$C$5/24</f>
        <v>60354.733523495364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7269</v>
      </c>
    </row>
    <row r="18" spans="1:21" ht="14.25" thickTop="1" thickBot="1" x14ac:dyDescent="0.25">
      <c r="A18" s="16" t="s">
        <v>5</v>
      </c>
      <c r="B18" s="10"/>
      <c r="C18" s="19">
        <f ca="1">+C15</f>
        <v>57100.423900000002</v>
      </c>
      <c r="D18" s="20">
        <f ca="1">+C16</f>
        <v>1.2265876273022751</v>
      </c>
      <c r="E18" s="14" t="s">
        <v>36</v>
      </c>
      <c r="F18" s="23">
        <f ca="1">ROUND(2*(F16-$C$15)/$C$16,0)/2+F15</f>
        <v>2654</v>
      </c>
    </row>
    <row r="19" spans="1:21" ht="13.5" thickTop="1" x14ac:dyDescent="0.2">
      <c r="E19" s="14" t="s">
        <v>31</v>
      </c>
      <c r="F19" s="18">
        <f ca="1">+$C$15+$C$16*F18-15018.5-$C$5/24</f>
        <v>45337.683296193572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0" t="s">
        <v>59</v>
      </c>
      <c r="C21" s="8">
        <v>51439.722000000002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36421.222000000002</v>
      </c>
    </row>
    <row r="22" spans="1:21" x14ac:dyDescent="0.2">
      <c r="A22" s="51" t="s">
        <v>60</v>
      </c>
      <c r="B22" s="52"/>
      <c r="C22" s="51">
        <v>57100.423900000002</v>
      </c>
      <c r="D22" s="51">
        <v>4.5999999999999999E-3</v>
      </c>
      <c r="E22">
        <f>+(C22-C$7)/C$8</f>
        <v>4614.7653364855496</v>
      </c>
      <c r="F22">
        <f>ROUND(2*E22,0)/2</f>
        <v>4615</v>
      </c>
      <c r="G22">
        <f>+C22-(C$7+F22*C$8)</f>
        <v>-0.287850000000617</v>
      </c>
      <c r="J22">
        <f>+G22</f>
        <v>-0.287850000000617</v>
      </c>
      <c r="O22">
        <f ca="1">+C$11+C$12*$F22</f>
        <v>-0.287850000000617</v>
      </c>
      <c r="Q22" s="2">
        <f>+C22-15018.5</f>
        <v>42081.923900000002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40</v>
      </c>
    </row>
    <row r="3" spans="1:16" x14ac:dyDescent="0.2">
      <c r="A3" s="42" t="s">
        <v>45</v>
      </c>
      <c r="I3" s="40" t="s">
        <v>46</v>
      </c>
      <c r="J3" s="41" t="s">
        <v>38</v>
      </c>
    </row>
    <row r="4" spans="1:16" x14ac:dyDescent="0.2">
      <c r="I4" s="40" t="s">
        <v>47</v>
      </c>
      <c r="J4" s="41" t="s">
        <v>38</v>
      </c>
    </row>
    <row r="5" spans="1:16" ht="13.5" thickBot="1" x14ac:dyDescent="0.25">
      <c r="I5" s="43" t="s">
        <v>48</v>
      </c>
      <c r="J5" s="44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50</v>
      </c>
      <c r="J11" s="47" t="s">
        <v>51</v>
      </c>
      <c r="K11" s="46">
        <v>-3273</v>
      </c>
      <c r="L11" s="46" t="s">
        <v>52</v>
      </c>
      <c r="M11" s="47" t="s">
        <v>53</v>
      </c>
      <c r="N11" s="47"/>
      <c r="O11" s="48" t="s">
        <v>54</v>
      </c>
      <c r="P11" s="48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2024-02-14T04:36:16Z</dcterms:modified>
</cp:coreProperties>
</file>