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6248CB3-A43D-4265-B915-379815977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4" i="1"/>
  <c r="F24" i="1"/>
  <c r="G24" i="1"/>
  <c r="J24" i="1"/>
  <c r="E25" i="1"/>
  <c r="F25" i="1"/>
  <c r="G25" i="1"/>
  <c r="J25" i="1"/>
  <c r="E22" i="1"/>
  <c r="F22" i="1"/>
  <c r="G22" i="1"/>
  <c r="I22" i="1"/>
  <c r="E23" i="1"/>
  <c r="F23" i="1"/>
  <c r="G23" i="1"/>
  <c r="J23" i="1"/>
  <c r="E26" i="1"/>
  <c r="F26" i="1"/>
  <c r="G26" i="1"/>
  <c r="I26" i="1"/>
  <c r="Q24" i="1"/>
  <c r="Q25" i="1"/>
  <c r="F11" i="1"/>
  <c r="Q23" i="1"/>
  <c r="Q26" i="1"/>
  <c r="Q22" i="1"/>
  <c r="A21" i="1"/>
  <c r="H20" i="1"/>
  <c r="C21" i="1"/>
  <c r="G11" i="1"/>
  <c r="E14" i="1"/>
  <c r="E15" i="1" s="1"/>
  <c r="C17" i="1"/>
  <c r="E21" i="1"/>
  <c r="F21" i="1"/>
  <c r="G21" i="1"/>
  <c r="Q21" i="1"/>
  <c r="H21" i="1"/>
  <c r="C12" i="1"/>
  <c r="C16" i="1" l="1"/>
  <c r="D18" i="1" s="1"/>
  <c r="C11" i="1"/>
  <c r="O27" i="1" l="1"/>
  <c r="O25" i="1"/>
  <c r="O22" i="1"/>
  <c r="O24" i="1"/>
  <c r="O21" i="1"/>
  <c r="O23" i="1"/>
  <c r="O26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<sst xmlns="http://schemas.openxmlformats.org/spreadsheetml/2006/main" count="58" uniqueCount="53">
  <si>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</si>
  <si>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</si>
  <si>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</si>
  <si>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</si>
  <si>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</si>
  <si>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</si>
  <si>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</si>
  <si>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</si>
  <si>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</si>
  <si>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</si>
  <si>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</si>
  <si>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</si>
  <si>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</si>
  <si>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</si>
  <si>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</si>
  <si>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</si>
  <si>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</si>
  <si>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</si>
  <si>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</si>
  <si>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</si>
  <si>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</si>
  <si>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</si>
  <si>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</si>
  <si>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</si>
  <si>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</si>
  <si>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</si>
  <si>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</si>
  <si>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</si>
  <si>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</si>
  <si>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</si>
  <si>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</si>
  <si>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</si>
  <si>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</si>
  <si>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</si>
  <si>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</si>
  <si>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</si>
  <si>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</si>
  <si>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</si>
  <si>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</si>
  <si>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</si>
  <si>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V1023 Her</t>
  </si>
  <si>
    <t>V1023 Her / GSC 3493-1097</t>
  </si>
  <si>
    <t>EW</t>
  </si>
  <si>
    <t>G3493-1097</t>
  </si>
  <si>
    <t>VSX</t>
  </si>
  <si>
    <t>IBVS 6131</t>
  </si>
  <si>
    <t>IBVS 6149</t>
  </si>
  <si>
    <t>Nelson</t>
  </si>
  <si>
    <t>I</t>
  </si>
  <si>
    <t>IBVS 6154</t>
  </si>
  <si>
    <t>IBVS 6157</t>
  </si>
  <si>
    <t>OEJV 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</si>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</sst>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V1023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8-4E2E-B716-422DF0B2FE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-2.8504122237791307E-3</c:v>
                </c:pt>
                <c:pt idx="5">
                  <c:v>-6.9151999996392988E-3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8-4E2E-B716-422DF0B2FE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-5.2695999984280206E-3</c:v>
                </c:pt>
                <c:pt idx="3">
                  <c:v>-1.7799999986891635E-3</c:v>
                </c:pt>
                <c:pt idx="4">
                  <c:v>-5.5968000015127473E-3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08-4E2E-B716-422DF0B2FE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-8.7624000007053837E-3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08-4E2E-B716-422DF0B2FE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08-4E2E-B716-422DF0B2FE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08-4E2E-B716-422DF0B2FE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08-4E2E-B716-422DF0B2FE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-1.9378910860214007E-3</c:v>
                </c:pt>
                <c:pt idx="1">
                  <c:v>-3.4055993350296391E-3</c:v>
                </c:pt>
                <c:pt idx="2">
                  <c:v>-3.5242792545983688E-3</c:v>
                </c:pt>
                <c:pt idx="3">
                  <c:v>-4.2566374137297733E-3</c:v>
                </c:pt>
                <c:pt idx="4">
                  <c:v>-4.2569698504792645E-3</c:v>
                </c:pt>
                <c:pt idx="5">
                  <c:v>-4.3028461219091936E-3</c:v>
                </c:pt>
                <c:pt idx="6">
                  <c:v>-9.4901891609861025E-3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08-4E2E-B716-422DF0B2FE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08-4E2E-B716-422DF0B2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508920"/>
        <c:axId val="1"/>
      </c:scatterChart>
      <c:valAx>
        <c:axId val="952508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508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639097744360902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16</xdr:col>
      <xdr:colOff>428625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6E82E3-C186-439D-4A59-28DA4570F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4" customFormat="1" ht="12.95" customHeight="1" x14ac:dyDescent="0.2">
      <c r="A2" s="4" t="s">
        <v>23</v>
      </c>
      <c r="B2" s="4" t="s">
        <v>42</v>
      </c>
      <c r="C2" s="5"/>
      <c r="D2" s="5"/>
      <c r="E2" s="4" t="s">
        <v>40</v>
      </c>
      <c r="F2" s="4" t="s">
        <v>43</v>
      </c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39</v>
      </c>
      <c r="D4" s="8" t="s">
        <v>39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9">
        <v>55976.644</v>
      </c>
      <c r="D7" s="10" t="s">
        <v>44</v>
      </c>
    </row>
    <row r="8" spans="1:7" s="4" customFormat="1" ht="12.95" customHeight="1" x14ac:dyDescent="0.2">
      <c r="A8" s="4" t="s">
        <v>3</v>
      </c>
      <c r="C8" s="9">
        <v>0.32223360000000001</v>
      </c>
      <c r="D8" s="10" t="s">
        <v>44</v>
      </c>
    </row>
    <row r="9" spans="1:7" s="4" customFormat="1" ht="12.95" customHeight="1" x14ac:dyDescent="0.2">
      <c r="A9" s="11" t="s">
        <v>29</v>
      </c>
      <c r="C9" s="12">
        <v>-9.5</v>
      </c>
      <c r="D9" s="4" t="s">
        <v>30</v>
      </c>
    </row>
    <row r="10" spans="1:7" s="4" customFormat="1" ht="12.95" customHeight="1" thickBot="1" x14ac:dyDescent="0.25">
      <c r="C10" s="13" t="s">
        <v>19</v>
      </c>
      <c r="D10" s="13" t="s">
        <v>20</v>
      </c>
    </row>
    <row r="11" spans="1:7" s="4" customFormat="1" ht="12.95" customHeight="1" x14ac:dyDescent="0.2">
      <c r="A11" s="4" t="s">
        <v>15</v>
      </c>
      <c r="C11" s="14">
        <f ca="1">INTERCEPT(INDIRECT($G$11):G992,INDIRECT($F$11):F992)</f>
        <v>-1.9378910860214007E-3</v>
      </c>
      <c r="D11" s="5"/>
      <c r="F11" s="15" t="str">
        <f>"F"&amp;E19</f>
        <v>F21</v>
      </c>
      <c r="G11" s="14" t="str">
        <f>"G"&amp;E19</f>
        <v>G21</v>
      </c>
    </row>
    <row r="12" spans="1:7" s="4" customFormat="1" ht="12.95" customHeight="1" x14ac:dyDescent="0.2">
      <c r="A12" s="4" t="s">
        <v>16</v>
      </c>
      <c r="C12" s="14">
        <f ca="1">SLOPE(INDIRECT($G$11):G992,INDIRECT($F$11):F992)</f>
        <v>-6.6487349898447948E-7</v>
      </c>
      <c r="D12" s="5"/>
    </row>
    <row r="13" spans="1:7" s="4" customFormat="1" ht="12.95" customHeight="1" x14ac:dyDescent="0.2">
      <c r="A13" s="4" t="s">
        <v>18</v>
      </c>
      <c r="C13" s="5" t="s">
        <v>13</v>
      </c>
      <c r="D13" s="16" t="s">
        <v>36</v>
      </c>
      <c r="E13" s="12">
        <v>1</v>
      </c>
    </row>
    <row r="14" spans="1:7" s="4" customFormat="1" ht="12.95" customHeight="1" x14ac:dyDescent="0.2">
      <c r="D14" s="16" t="s">
        <v>31</v>
      </c>
      <c r="E14" s="17">
        <f ca="1">NOW()+15018.5+$C$9/24</f>
        <v>60354.733843634254</v>
      </c>
    </row>
    <row r="15" spans="1:7" s="4" customFormat="1" ht="12.95" customHeight="1" x14ac:dyDescent="0.2">
      <c r="A15" s="18" t="s">
        <v>17</v>
      </c>
      <c r="C15" s="19">
        <f ca="1">(C7+C11)+(C8+C12)*INT(MAX(F21:F3533))</f>
        <v>59636.885972210839</v>
      </c>
      <c r="D15" s="16" t="s">
        <v>37</v>
      </c>
      <c r="E15" s="17">
        <f ca="1">ROUND(2*(E14-$C$7)/$C$8,0)/2+E13</f>
        <v>13587.5</v>
      </c>
    </row>
    <row r="16" spans="1:7" s="4" customFormat="1" ht="12.95" customHeight="1" x14ac:dyDescent="0.2">
      <c r="A16" s="6" t="s">
        <v>4</v>
      </c>
      <c r="C16" s="20">
        <f ca="1">+C8+C12</f>
        <v>0.32223293512650103</v>
      </c>
      <c r="D16" s="16" t="s">
        <v>38</v>
      </c>
      <c r="E16" s="14">
        <f ca="1">ROUND(2*(E14-$C$15)/$C$16,0)/2+E13</f>
        <v>2228.5</v>
      </c>
    </row>
    <row r="17" spans="1:18" s="4" customFormat="1" ht="12.95" customHeight="1" thickBot="1" x14ac:dyDescent="0.25">
      <c r="A17" s="16" t="s">
        <v>28</v>
      </c>
      <c r="C17" s="4">
        <f>COUNT(C21:C2191)</f>
        <v>7</v>
      </c>
      <c r="D17" s="16" t="s">
        <v>32</v>
      </c>
      <c r="E17" s="21">
        <f ca="1">+$C$15+$C$16*E16-15018.5-$C$9/24</f>
        <v>45336.877901473585</v>
      </c>
    </row>
    <row r="18" spans="1:18" s="4" customFormat="1" ht="12.95" customHeight="1" thickTop="1" thickBot="1" x14ac:dyDescent="0.25">
      <c r="A18" s="6" t="s">
        <v>5</v>
      </c>
      <c r="C18" s="22">
        <f ca="1">+C15</f>
        <v>59636.885972210839</v>
      </c>
      <c r="D18" s="23">
        <f ca="1">+C16</f>
        <v>0.32223293512650103</v>
      </c>
      <c r="E18" s="24" t="s">
        <v>33</v>
      </c>
    </row>
    <row r="19" spans="1:18" s="4" customFormat="1" ht="12.95" customHeight="1" thickTop="1" x14ac:dyDescent="0.2">
      <c r="A19" s="25" t="s">
        <v>34</v>
      </c>
      <c r="E19" s="26">
        <v>21</v>
      </c>
    </row>
    <row r="20" spans="1:18" s="4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VSX</v>
      </c>
      <c r="I20" s="27" t="s">
        <v>47</v>
      </c>
      <c r="J20" s="27" t="s">
        <v>27</v>
      </c>
      <c r="K20" s="27" t="s">
        <v>52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3" t="s">
        <v>14</v>
      </c>
      <c r="R20" s="29" t="s">
        <v>35</v>
      </c>
    </row>
    <row r="21" spans="1:18" s="4" customFormat="1" ht="12.95" customHeight="1" x14ac:dyDescent="0.2">
      <c r="A21" s="4" t="str">
        <f>D7</f>
        <v>VSX</v>
      </c>
      <c r="C21" s="9">
        <f>C$7</f>
        <v>55976.644</v>
      </c>
      <c r="D21" s="9" t="s">
        <v>13</v>
      </c>
      <c r="E21" s="4">
        <f t="shared" ref="E21:E26" si="0">+(C21-C$7)/C$8</f>
        <v>0</v>
      </c>
      <c r="F21" s="4">
        <f t="shared" ref="F21:F26" si="1">ROUND(2*E21,0)/2</f>
        <v>0</v>
      </c>
      <c r="G21" s="4">
        <f t="shared" ref="G21:G26" si="2">+C21-(C$7+F21*C$8)</f>
        <v>0</v>
      </c>
      <c r="H21" s="4">
        <f>+G21</f>
        <v>0</v>
      </c>
      <c r="O21" s="4">
        <f t="shared" ref="O21:O26" ca="1" si="3">+C$11+C$12*$F21</f>
        <v>-1.9378910860214007E-3</v>
      </c>
      <c r="Q21" s="30">
        <f t="shared" ref="Q21:Q26" si="4">+C21-15018.5</f>
        <v>40958.144</v>
      </c>
    </row>
    <row r="22" spans="1:18" s="4" customFormat="1" ht="12.95" customHeight="1" x14ac:dyDescent="0.2">
      <c r="A22" s="6" t="s">
        <v>45</v>
      </c>
      <c r="C22" s="9">
        <v>56687.971821587773</v>
      </c>
      <c r="D22" s="9">
        <v>2.0000000000000001E-4</v>
      </c>
      <c r="E22" s="4">
        <f t="shared" si="0"/>
        <v>2207.4911542054356</v>
      </c>
      <c r="F22" s="4">
        <f t="shared" si="1"/>
        <v>2207.5</v>
      </c>
      <c r="G22" s="4">
        <f t="shared" si="2"/>
        <v>-2.8504122237791307E-3</v>
      </c>
      <c r="I22" s="4">
        <f>+G22</f>
        <v>-2.8504122237791307E-3</v>
      </c>
      <c r="O22" s="4">
        <f t="shared" ca="1" si="3"/>
        <v>-3.4055993350296391E-3</v>
      </c>
      <c r="Q22" s="30">
        <f t="shared" si="4"/>
        <v>41669.471821587773</v>
      </c>
    </row>
    <row r="23" spans="1:18" s="4" customFormat="1" ht="12.95" customHeight="1" x14ac:dyDescent="0.2">
      <c r="A23" s="31" t="s">
        <v>46</v>
      </c>
      <c r="B23" s="32" t="s">
        <v>48</v>
      </c>
      <c r="C23" s="31">
        <v>56745.488100000002</v>
      </c>
      <c r="D23" s="31">
        <v>2.2000000000000001E-3</v>
      </c>
      <c r="E23" s="4">
        <f t="shared" si="0"/>
        <v>2385.9836466464144</v>
      </c>
      <c r="F23" s="4">
        <f t="shared" si="1"/>
        <v>2386</v>
      </c>
      <c r="G23" s="4">
        <f t="shared" si="2"/>
        <v>-5.2695999984280206E-3</v>
      </c>
      <c r="J23" s="4">
        <f>+G23</f>
        <v>-5.2695999984280206E-3</v>
      </c>
      <c r="O23" s="4">
        <f t="shared" ca="1" si="3"/>
        <v>-3.5242792545983688E-3</v>
      </c>
      <c r="Q23" s="30">
        <f t="shared" si="4"/>
        <v>41726.988100000002</v>
      </c>
    </row>
    <row r="24" spans="1:18" s="4" customFormat="1" ht="12.95" customHeight="1" x14ac:dyDescent="0.2">
      <c r="A24" s="33" t="s">
        <v>50</v>
      </c>
      <c r="B24" s="34"/>
      <c r="C24" s="33">
        <v>57100.431900000003</v>
      </c>
      <c r="D24" s="33">
        <v>2.8999999999999998E-3</v>
      </c>
      <c r="E24" s="4">
        <f t="shared" si="0"/>
        <v>3487.4944760571307</v>
      </c>
      <c r="F24" s="4">
        <f t="shared" si="1"/>
        <v>3487.5</v>
      </c>
      <c r="G24" s="4">
        <f t="shared" si="2"/>
        <v>-1.7799999986891635E-3</v>
      </c>
      <c r="J24" s="4">
        <f>+G24</f>
        <v>-1.7799999986891635E-3</v>
      </c>
      <c r="O24" s="4">
        <f t="shared" ca="1" si="3"/>
        <v>-4.2566374137297733E-3</v>
      </c>
      <c r="Q24" s="30">
        <f t="shared" si="4"/>
        <v>42081.931900000003</v>
      </c>
    </row>
    <row r="25" spans="1:18" s="4" customFormat="1" ht="12.95" customHeight="1" x14ac:dyDescent="0.2">
      <c r="A25" s="33" t="s">
        <v>50</v>
      </c>
      <c r="B25" s="34"/>
      <c r="C25" s="33">
        <v>57100.589200000002</v>
      </c>
      <c r="D25" s="33">
        <v>1.9E-3</v>
      </c>
      <c r="E25" s="4">
        <f t="shared" si="0"/>
        <v>3487.9826312339928</v>
      </c>
      <c r="F25" s="4">
        <f t="shared" si="1"/>
        <v>3488</v>
      </c>
      <c r="G25" s="4">
        <f t="shared" si="2"/>
        <v>-5.5968000015127473E-3</v>
      </c>
      <c r="J25" s="4">
        <f>+G25</f>
        <v>-5.5968000015127473E-3</v>
      </c>
      <c r="O25" s="4">
        <f t="shared" ca="1" si="3"/>
        <v>-4.2569698504792645E-3</v>
      </c>
      <c r="Q25" s="30">
        <f t="shared" si="4"/>
        <v>42082.089200000002</v>
      </c>
    </row>
    <row r="26" spans="1:18" s="4" customFormat="1" ht="12.95" customHeight="1" x14ac:dyDescent="0.2">
      <c r="A26" s="6" t="s">
        <v>49</v>
      </c>
      <c r="C26" s="9">
        <v>57122.822</v>
      </c>
      <c r="D26" s="9">
        <v>2E-3</v>
      </c>
      <c r="E26" s="4">
        <f t="shared" si="0"/>
        <v>3556.9785397922496</v>
      </c>
      <c r="F26" s="4">
        <f t="shared" si="1"/>
        <v>3557</v>
      </c>
      <c r="G26" s="4">
        <f t="shared" si="2"/>
        <v>-6.9151999996392988E-3</v>
      </c>
      <c r="I26" s="4">
        <f>+G26</f>
        <v>-6.9151999996392988E-3</v>
      </c>
      <c r="O26" s="4">
        <f t="shared" ca="1" si="3"/>
        <v>-4.3028461219091936E-3</v>
      </c>
      <c r="Q26" s="30">
        <f t="shared" si="4"/>
        <v>42104.322</v>
      </c>
    </row>
    <row r="27" spans="1:18" s="4" customFormat="1" ht="12.95" customHeight="1" x14ac:dyDescent="0.2">
      <c r="A27" s="3" t="s">
        <v>51</v>
      </c>
      <c r="B27" s="35" t="s">
        <v>48</v>
      </c>
      <c r="C27" s="36">
        <v>59636.886700000003</v>
      </c>
      <c r="D27" s="37">
        <v>5.0000000000000001E-4</v>
      </c>
      <c r="E27" s="4">
        <f t="shared" ref="E27" si="5">+(C27-C$7)/C$8</f>
        <v>11358.972807305019</v>
      </c>
      <c r="F27" s="4">
        <f t="shared" ref="F27" si="6">ROUND(2*E27,0)/2</f>
        <v>11359</v>
      </c>
      <c r="G27" s="4">
        <f t="shared" ref="G27" si="7">+C27-(C$7+F27*C$8)</f>
        <v>-8.7624000007053837E-3</v>
      </c>
      <c r="K27" s="4">
        <f>+G27</f>
        <v>-8.7624000007053837E-3</v>
      </c>
      <c r="O27" s="4">
        <f t="shared" ref="O27" ca="1" si="8">+C$11+C$12*$F27</f>
        <v>-9.4901891609861025E-3</v>
      </c>
      <c r="Q27" s="30">
        <f t="shared" ref="Q27" si="9">+C27-15018.5</f>
        <v>44618.386700000003</v>
      </c>
    </row>
    <row r="28" spans="1:18" s="4" customFormat="1" ht="12.95" customHeight="1" x14ac:dyDescent="0.2">
      <c r="C28" s="9"/>
      <c r="D28" s="9"/>
      <c r="Q28" s="30"/>
    </row>
    <row r="29" spans="1:18" s="4" customFormat="1" ht="12.95" customHeight="1" x14ac:dyDescent="0.2">
      <c r="C29" s="9"/>
      <c r="D29" s="9"/>
      <c r="Q29" s="30"/>
    </row>
    <row r="30" spans="1:18" s="4" customFormat="1" ht="12.95" customHeight="1" x14ac:dyDescent="0.2">
      <c r="C30" s="9"/>
      <c r="D30" s="9"/>
      <c r="Q30" s="30"/>
    </row>
    <row r="31" spans="1:18" s="4" customFormat="1" ht="12.95" customHeight="1" x14ac:dyDescent="0.2">
      <c r="C31" s="9"/>
      <c r="D31" s="9"/>
      <c r="Q31" s="30"/>
    </row>
    <row r="32" spans="1:18" s="4" customFormat="1" ht="12.95" customHeight="1" x14ac:dyDescent="0.2">
      <c r="C32" s="9"/>
      <c r="D32" s="9"/>
      <c r="Q32" s="30"/>
    </row>
    <row r="33" spans="3:17" s="4" customFormat="1" ht="12.95" customHeight="1" x14ac:dyDescent="0.2">
      <c r="C33" s="9"/>
      <c r="D33" s="9"/>
      <c r="Q33" s="30"/>
    </row>
    <row r="34" spans="3:17" s="4" customFormat="1" ht="12.95" customHeight="1" x14ac:dyDescent="0.2">
      <c r="C34" s="9"/>
      <c r="D34" s="9"/>
    </row>
    <row r="35" spans="3:17" s="4" customFormat="1" ht="12.95" customHeight="1" x14ac:dyDescent="0.2">
      <c r="C35" s="9"/>
      <c r="D35" s="9"/>
    </row>
    <row r="36" spans="3:17" s="4" customFormat="1" ht="12.95" customHeight="1" x14ac:dyDescent="0.2">
      <c r="C36" s="9"/>
      <c r="D36" s="9"/>
    </row>
    <row r="37" spans="3:17" s="4" customFormat="1" ht="12.95" customHeight="1" x14ac:dyDescent="0.2">
      <c r="C37" s="9"/>
      <c r="D37" s="9"/>
    </row>
    <row r="38" spans="3:17" s="4" customFormat="1" ht="12.95" customHeight="1" x14ac:dyDescent="0.2">
      <c r="C38" s="9"/>
      <c r="D38" s="9"/>
    </row>
    <row r="39" spans="3:17" s="4" customFormat="1" ht="12.95" customHeight="1" x14ac:dyDescent="0.2">
      <c r="C39" s="9"/>
      <c r="D39" s="9"/>
    </row>
    <row r="40" spans="3:17" s="4" customFormat="1" ht="12.95" customHeight="1" x14ac:dyDescent="0.2">
      <c r="C40" s="9"/>
      <c r="D40" s="9"/>
    </row>
    <row r="41" spans="3:17" s="4" customFormat="1" ht="12.95" customHeight="1" x14ac:dyDescent="0.2">
      <c r="C41" s="9"/>
      <c r="D41" s="9"/>
    </row>
    <row r="42" spans="3:17" s="4" customFormat="1" ht="12.95" customHeight="1" x14ac:dyDescent="0.2">
      <c r="C42" s="9"/>
      <c r="D42" s="9"/>
    </row>
    <row r="43" spans="3:17" s="4" customFormat="1" ht="12.95" customHeight="1" x14ac:dyDescent="0.2">
      <c r="C43" s="9"/>
      <c r="D43" s="9"/>
    </row>
    <row r="44" spans="3:17" s="4" customFormat="1" ht="12.95" customHeight="1" x14ac:dyDescent="0.2">
      <c r="C44" s="9"/>
      <c r="D44" s="9"/>
    </row>
    <row r="45" spans="3:17" s="4" customFormat="1" ht="12.95" customHeight="1" x14ac:dyDescent="0.2">
      <c r="C45" s="9"/>
      <c r="D45" s="9"/>
    </row>
    <row r="46" spans="3:17" s="4" customFormat="1" ht="12.95" customHeight="1" x14ac:dyDescent="0.2">
      <c r="C46" s="9"/>
      <c r="D46" s="9"/>
    </row>
    <row r="47" spans="3:17" s="4" customFormat="1" ht="12.95" customHeight="1" x14ac:dyDescent="0.2">
      <c r="C47" s="9"/>
      <c r="D47" s="9"/>
    </row>
    <row r="48" spans="3:17" s="4" customFormat="1" ht="12.95" customHeight="1" x14ac:dyDescent="0.2">
      <c r="C48" s="9"/>
      <c r="D48" s="9"/>
    </row>
    <row r="49" spans="3:4" s="4" customFormat="1" ht="12.95" customHeight="1" x14ac:dyDescent="0.2">
      <c r="C49" s="9"/>
      <c r="D49" s="9"/>
    </row>
    <row r="50" spans="3:4" s="4" customFormat="1" ht="12.95" customHeight="1" x14ac:dyDescent="0.2">
      <c r="C50" s="9"/>
      <c r="D50" s="9"/>
    </row>
    <row r="51" spans="3:4" s="4" customFormat="1" ht="12.95" customHeight="1" x14ac:dyDescent="0.2">
      <c r="C51" s="9"/>
      <c r="D51" s="9"/>
    </row>
    <row r="52" spans="3:4" s="4" customFormat="1" ht="12.95" customHeight="1" x14ac:dyDescent="0.2">
      <c r="C52" s="9"/>
      <c r="D52" s="9"/>
    </row>
    <row r="53" spans="3:4" s="4" customFormat="1" ht="12.95" customHeight="1" x14ac:dyDescent="0.2">
      <c r="C53" s="9"/>
      <c r="D53" s="9"/>
    </row>
    <row r="54" spans="3:4" s="4" customFormat="1" ht="12.95" customHeight="1" x14ac:dyDescent="0.2">
      <c r="C54" s="9"/>
      <c r="D54" s="9"/>
    </row>
    <row r="55" spans="3:4" s="4" customFormat="1" ht="12.95" customHeight="1" x14ac:dyDescent="0.2">
      <c r="C55" s="9"/>
      <c r="D55" s="9"/>
    </row>
    <row r="56" spans="3:4" s="4" customFormat="1" ht="12.95" customHeight="1" x14ac:dyDescent="0.2">
      <c r="C56" s="9"/>
      <c r="D56" s="9"/>
    </row>
    <row r="57" spans="3:4" s="4" customFormat="1" ht="12.95" customHeight="1" x14ac:dyDescent="0.2">
      <c r="C57" s="9"/>
      <c r="D57" s="9"/>
    </row>
    <row r="58" spans="3:4" s="4" customFormat="1" ht="12.95" customHeight="1" x14ac:dyDescent="0.2">
      <c r="C58" s="9"/>
      <c r="D58" s="9"/>
    </row>
    <row r="59" spans="3:4" s="4" customFormat="1" ht="12.95" customHeight="1" x14ac:dyDescent="0.2">
      <c r="C59" s="9"/>
      <c r="D59" s="9"/>
    </row>
    <row r="60" spans="3:4" s="4" customFormat="1" ht="12.95" customHeight="1" x14ac:dyDescent="0.2">
      <c r="C60" s="9"/>
      <c r="D60" s="9"/>
    </row>
    <row r="61" spans="3:4" s="4" customFormat="1" ht="12.95" customHeight="1" x14ac:dyDescent="0.2">
      <c r="C61" s="9"/>
      <c r="D61" s="9"/>
    </row>
    <row r="62" spans="3:4" s="4" customFormat="1" ht="12.95" customHeight="1" x14ac:dyDescent="0.2">
      <c r="C62" s="9"/>
      <c r="D62" s="9"/>
    </row>
    <row r="63" spans="3:4" s="4" customFormat="1" ht="12.95" customHeight="1" x14ac:dyDescent="0.2">
      <c r="C63" s="9"/>
      <c r="D63" s="9"/>
    </row>
    <row r="64" spans="3:4" s="4" customFormat="1" ht="12.95" customHeight="1" x14ac:dyDescent="0.2">
      <c r="C64" s="9"/>
      <c r="D64" s="9"/>
    </row>
    <row r="65" spans="3:4" s="4" customFormat="1" ht="12.95" customHeight="1" x14ac:dyDescent="0.2">
      <c r="C65" s="9"/>
      <c r="D65" s="9"/>
    </row>
    <row r="66" spans="3:4" s="4" customFormat="1" ht="12.95" customHeight="1" x14ac:dyDescent="0.2">
      <c r="C66" s="9"/>
      <c r="D66" s="9"/>
    </row>
    <row r="67" spans="3:4" s="4" customFormat="1" ht="12.95" customHeight="1" x14ac:dyDescent="0.2">
      <c r="C67" s="9"/>
      <c r="D67" s="9"/>
    </row>
    <row r="68" spans="3:4" s="4" customFormat="1" ht="12.95" customHeight="1" x14ac:dyDescent="0.2">
      <c r="C68" s="9"/>
      <c r="D68" s="9"/>
    </row>
    <row r="69" spans="3:4" s="4" customFormat="1" ht="12.95" customHeight="1" x14ac:dyDescent="0.2">
      <c r="C69" s="9"/>
      <c r="D69" s="9"/>
    </row>
    <row r="70" spans="3:4" s="4" customFormat="1" ht="12.95" customHeight="1" x14ac:dyDescent="0.2">
      <c r="C70" s="9"/>
      <c r="D70" s="9"/>
    </row>
    <row r="71" spans="3:4" s="4" customFormat="1" ht="12.95" customHeight="1" x14ac:dyDescent="0.2">
      <c r="C71" s="9"/>
      <c r="D71" s="9"/>
    </row>
    <row r="72" spans="3:4" s="4" customFormat="1" ht="12.95" customHeight="1" x14ac:dyDescent="0.2">
      <c r="C72" s="9"/>
      <c r="D72" s="9"/>
    </row>
    <row r="73" spans="3:4" s="4" customFormat="1" ht="12.95" customHeight="1" x14ac:dyDescent="0.2">
      <c r="C73" s="9"/>
      <c r="D73" s="9"/>
    </row>
    <row r="74" spans="3:4" s="4" customFormat="1" ht="12.95" customHeight="1" x14ac:dyDescent="0.2">
      <c r="C74" s="9"/>
      <c r="D74" s="9"/>
    </row>
    <row r="75" spans="3:4" s="4" customFormat="1" ht="12.95" customHeight="1" x14ac:dyDescent="0.2">
      <c r="C75" s="9"/>
      <c r="D75" s="9"/>
    </row>
    <row r="76" spans="3:4" s="4" customFormat="1" ht="12.95" customHeight="1" x14ac:dyDescent="0.2">
      <c r="C76" s="9"/>
      <c r="D76" s="9"/>
    </row>
    <row r="77" spans="3:4" s="4" customFormat="1" ht="12.95" customHeight="1" x14ac:dyDescent="0.2">
      <c r="C77" s="9"/>
      <c r="D77" s="9"/>
    </row>
    <row r="78" spans="3:4" s="4" customFormat="1" ht="12.95" customHeight="1" x14ac:dyDescent="0.2">
      <c r="C78" s="9"/>
      <c r="D78" s="9"/>
    </row>
    <row r="79" spans="3:4" s="4" customFormat="1" ht="12.95" customHeight="1" x14ac:dyDescent="0.2">
      <c r="C79" s="9"/>
      <c r="D79" s="9"/>
    </row>
    <row r="80" spans="3:4" s="4" customFormat="1" ht="12.95" customHeight="1" x14ac:dyDescent="0.2">
      <c r="C80" s="9"/>
      <c r="D80" s="9"/>
    </row>
    <row r="81" spans="3:4" s="4" customFormat="1" ht="12.95" customHeight="1" x14ac:dyDescent="0.2">
      <c r="C81" s="9"/>
      <c r="D81" s="9"/>
    </row>
    <row r="82" spans="3:4" s="4" customFormat="1" ht="12.95" customHeight="1" x14ac:dyDescent="0.2">
      <c r="C82" s="9"/>
      <c r="D82" s="9"/>
    </row>
    <row r="83" spans="3:4" s="4" customFormat="1" ht="12.95" customHeight="1" x14ac:dyDescent="0.2">
      <c r="C83" s="9"/>
      <c r="D83" s="9"/>
    </row>
    <row r="84" spans="3:4" s="4" customFormat="1" ht="12.95" customHeight="1" x14ac:dyDescent="0.2">
      <c r="C84" s="9"/>
      <c r="D84" s="9"/>
    </row>
    <row r="85" spans="3:4" s="4" customFormat="1" ht="12.95" customHeight="1" x14ac:dyDescent="0.2">
      <c r="C85" s="9"/>
      <c r="D85" s="9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2024-02-14T04:36:44Z</dcterms:modified>
</cp:coreProperties>
</file>