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2F239C9-4633-4CD8-9ABD-73D7F3D2F062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53" i="2" l="1"/>
  <c r="F53" i="2"/>
  <c r="G53" i="2"/>
  <c r="I53" i="2"/>
  <c r="Q53" i="2"/>
  <c r="E54" i="2"/>
  <c r="F54" i="2"/>
  <c r="G54" i="2"/>
  <c r="I54" i="2"/>
  <c r="Q54" i="2"/>
  <c r="E55" i="2"/>
  <c r="F55" i="2"/>
  <c r="G55" i="2"/>
  <c r="I55" i="2"/>
  <c r="Q55" i="2"/>
  <c r="E56" i="2"/>
  <c r="F56" i="2"/>
  <c r="G56" i="2"/>
  <c r="I56" i="2"/>
  <c r="Q56" i="2"/>
  <c r="E57" i="2"/>
  <c r="F57" i="2"/>
  <c r="G57" i="2"/>
  <c r="I57" i="2"/>
  <c r="Q57" i="2"/>
  <c r="E53" i="1"/>
  <c r="F53" i="1"/>
  <c r="G53" i="1"/>
  <c r="K53" i="1"/>
  <c r="E54" i="1"/>
  <c r="F54" i="1"/>
  <c r="G54" i="1"/>
  <c r="K54" i="1"/>
  <c r="E55" i="1"/>
  <c r="F55" i="1"/>
  <c r="G55" i="1"/>
  <c r="K55" i="1"/>
  <c r="E56" i="1"/>
  <c r="F56" i="1"/>
  <c r="G56" i="1"/>
  <c r="K56" i="1"/>
  <c r="E57" i="1"/>
  <c r="F57" i="1"/>
  <c r="G57" i="1"/>
  <c r="K57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E49" i="1"/>
  <c r="F49" i="1"/>
  <c r="G49" i="1"/>
  <c r="K49" i="1"/>
  <c r="E50" i="1"/>
  <c r="F50" i="1"/>
  <c r="G50" i="1"/>
  <c r="K50" i="1"/>
  <c r="E51" i="1"/>
  <c r="F51" i="1"/>
  <c r="G51" i="1"/>
  <c r="K51" i="1"/>
  <c r="E52" i="1"/>
  <c r="F52" i="1"/>
  <c r="G52" i="1"/>
  <c r="K52" i="1"/>
  <c r="Q53" i="1"/>
  <c r="Q54" i="1"/>
  <c r="Q55" i="1"/>
  <c r="Q56" i="1"/>
  <c r="Q57" i="1"/>
  <c r="F4" i="2"/>
  <c r="G4" i="2"/>
  <c r="F11" i="2"/>
  <c r="G11" i="2"/>
  <c r="E14" i="2"/>
  <c r="E15" i="2" s="1"/>
  <c r="C17" i="2"/>
  <c r="E21" i="2"/>
  <c r="F21" i="2"/>
  <c r="G21" i="2"/>
  <c r="H21" i="2"/>
  <c r="Q21" i="2"/>
  <c r="E22" i="2"/>
  <c r="F22" i="2"/>
  <c r="G22" i="2"/>
  <c r="H22" i="2"/>
  <c r="Q22" i="2"/>
  <c r="E23" i="2"/>
  <c r="F23" i="2"/>
  <c r="G23" i="2"/>
  <c r="H23" i="2"/>
  <c r="Q23" i="2"/>
  <c r="E24" i="2"/>
  <c r="F24" i="2"/>
  <c r="G24" i="2"/>
  <c r="H24" i="2"/>
  <c r="Q24" i="2"/>
  <c r="E25" i="2"/>
  <c r="F25" i="2"/>
  <c r="G25" i="2"/>
  <c r="I25" i="2"/>
  <c r="Q25" i="2"/>
  <c r="E26" i="2"/>
  <c r="F26" i="2"/>
  <c r="G26" i="2"/>
  <c r="I26" i="2"/>
  <c r="Q26" i="2"/>
  <c r="E27" i="2"/>
  <c r="F27" i="2"/>
  <c r="G27" i="2"/>
  <c r="I27" i="2"/>
  <c r="Q27" i="2"/>
  <c r="E28" i="2"/>
  <c r="F28" i="2"/>
  <c r="G28" i="2"/>
  <c r="I28" i="2"/>
  <c r="Q28" i="2"/>
  <c r="E29" i="2"/>
  <c r="F29" i="2"/>
  <c r="G29" i="2"/>
  <c r="I29" i="2"/>
  <c r="Q29" i="2"/>
  <c r="E30" i="2"/>
  <c r="F30" i="2"/>
  <c r="G30" i="2"/>
  <c r="I30" i="2"/>
  <c r="Q30" i="2"/>
  <c r="E31" i="2"/>
  <c r="F31" i="2"/>
  <c r="G31" i="2"/>
  <c r="I31" i="2"/>
  <c r="Q31" i="2"/>
  <c r="E32" i="2"/>
  <c r="F32" i="2"/>
  <c r="G32" i="2"/>
  <c r="I32" i="2"/>
  <c r="Q32" i="2"/>
  <c r="E33" i="2"/>
  <c r="F33" i="2"/>
  <c r="G33" i="2"/>
  <c r="I33" i="2"/>
  <c r="Q33" i="2"/>
  <c r="E34" i="2"/>
  <c r="F34" i="2"/>
  <c r="G34" i="2"/>
  <c r="I34" i="2"/>
  <c r="Q34" i="2"/>
  <c r="E35" i="2"/>
  <c r="F35" i="2"/>
  <c r="G35" i="2"/>
  <c r="I35" i="2"/>
  <c r="Q35" i="2"/>
  <c r="E36" i="2"/>
  <c r="F36" i="2"/>
  <c r="G36" i="2"/>
  <c r="I36" i="2"/>
  <c r="Q36" i="2"/>
  <c r="E37" i="2"/>
  <c r="F37" i="2"/>
  <c r="G37" i="2"/>
  <c r="I37" i="2"/>
  <c r="Q37" i="2"/>
  <c r="E38" i="2"/>
  <c r="F38" i="2"/>
  <c r="G38" i="2"/>
  <c r="I38" i="2"/>
  <c r="Q38" i="2"/>
  <c r="E39" i="2"/>
  <c r="F39" i="2"/>
  <c r="G39" i="2"/>
  <c r="I39" i="2"/>
  <c r="Q39" i="2"/>
  <c r="E40" i="2"/>
  <c r="F40" i="2"/>
  <c r="G40" i="2"/>
  <c r="I40" i="2"/>
  <c r="Q40" i="2"/>
  <c r="E41" i="2"/>
  <c r="F41" i="2"/>
  <c r="G41" i="2"/>
  <c r="I41" i="2"/>
  <c r="Q41" i="2"/>
  <c r="E42" i="2"/>
  <c r="F42" i="2"/>
  <c r="G42" i="2"/>
  <c r="I42" i="2"/>
  <c r="Q42" i="2"/>
  <c r="E43" i="2"/>
  <c r="F43" i="2"/>
  <c r="G43" i="2"/>
  <c r="I43" i="2"/>
  <c r="Q43" i="2"/>
  <c r="E44" i="2"/>
  <c r="F44" i="2"/>
  <c r="G44" i="2"/>
  <c r="I44" i="2"/>
  <c r="Q44" i="2"/>
  <c r="E45" i="2"/>
  <c r="F45" i="2"/>
  <c r="G45" i="2"/>
  <c r="I45" i="2"/>
  <c r="Q45" i="2"/>
  <c r="E46" i="2"/>
  <c r="F46" i="2"/>
  <c r="G46" i="2"/>
  <c r="I46" i="2"/>
  <c r="Q46" i="2"/>
  <c r="E47" i="2"/>
  <c r="F47" i="2"/>
  <c r="G47" i="2"/>
  <c r="I47" i="2"/>
  <c r="Q47" i="2"/>
  <c r="E48" i="2"/>
  <c r="F48" i="2"/>
  <c r="G48" i="2"/>
  <c r="I48" i="2"/>
  <c r="Q48" i="2"/>
  <c r="E49" i="2"/>
  <c r="F49" i="2"/>
  <c r="G49" i="2"/>
  <c r="I49" i="2"/>
  <c r="Q49" i="2"/>
  <c r="E50" i="2"/>
  <c r="F50" i="2"/>
  <c r="G50" i="2"/>
  <c r="I50" i="2"/>
  <c r="Q50" i="2"/>
  <c r="E51" i="2"/>
  <c r="F51" i="2"/>
  <c r="G51" i="2"/>
  <c r="I51" i="2"/>
  <c r="Q51" i="2"/>
  <c r="E52" i="2"/>
  <c r="F52" i="2"/>
  <c r="G52" i="2"/>
  <c r="I52" i="2"/>
  <c r="Q52" i="2"/>
  <c r="C9" i="1"/>
  <c r="E23" i="1"/>
  <c r="F23" i="1"/>
  <c r="G23" i="1"/>
  <c r="K23" i="1"/>
  <c r="E24" i="1"/>
  <c r="F24" i="1"/>
  <c r="G24" i="1"/>
  <c r="K24" i="1"/>
  <c r="D9" i="1"/>
  <c r="Q50" i="1"/>
  <c r="Q51" i="1"/>
  <c r="Q52" i="1"/>
  <c r="Q45" i="1"/>
  <c r="Q46" i="1"/>
  <c r="Q47" i="1"/>
  <c r="Q48" i="1"/>
  <c r="Q49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E22" i="1"/>
  <c r="F22" i="1"/>
  <c r="E21" i="1"/>
  <c r="F21" i="1"/>
  <c r="G21" i="1"/>
  <c r="I21" i="1"/>
  <c r="Q24" i="1"/>
  <c r="F16" i="1"/>
  <c r="C17" i="1"/>
  <c r="G22" i="1"/>
  <c r="I22" i="1"/>
  <c r="G4" i="1"/>
  <c r="F4" i="1"/>
  <c r="Q21" i="1"/>
  <c r="Q22" i="1"/>
  <c r="Q23" i="1"/>
  <c r="C11" i="1"/>
  <c r="C12" i="2"/>
  <c r="C12" i="1"/>
  <c r="C11" i="2"/>
  <c r="O32" i="2" l="1"/>
  <c r="O35" i="2"/>
  <c r="O40" i="2"/>
  <c r="O31" i="2"/>
  <c r="O49" i="2"/>
  <c r="O28" i="2"/>
  <c r="O23" i="2"/>
  <c r="O52" i="2"/>
  <c r="O53" i="2"/>
  <c r="O38" i="2"/>
  <c r="O50" i="2"/>
  <c r="O41" i="2"/>
  <c r="O44" i="2"/>
  <c r="O56" i="2"/>
  <c r="O45" i="2"/>
  <c r="O24" i="2"/>
  <c r="O46" i="2"/>
  <c r="O43" i="2"/>
  <c r="O22" i="2"/>
  <c r="O34" i="2"/>
  <c r="O55" i="2"/>
  <c r="O25" i="2"/>
  <c r="O47" i="2"/>
  <c r="O54" i="2"/>
  <c r="O39" i="2"/>
  <c r="C15" i="2"/>
  <c r="O36" i="2"/>
  <c r="O37" i="2"/>
  <c r="O51" i="2"/>
  <c r="O29" i="2"/>
  <c r="O42" i="2"/>
  <c r="O21" i="2"/>
  <c r="O26" i="2"/>
  <c r="O57" i="2"/>
  <c r="O33" i="2"/>
  <c r="O48" i="2"/>
  <c r="O30" i="2"/>
  <c r="O27" i="2"/>
  <c r="C16" i="1"/>
  <c r="D18" i="1" s="1"/>
  <c r="C16" i="2"/>
  <c r="D18" i="2" s="1"/>
  <c r="O31" i="1"/>
  <c r="O45" i="1"/>
  <c r="O43" i="1"/>
  <c r="O39" i="1"/>
  <c r="O44" i="1"/>
  <c r="C15" i="1"/>
  <c r="O52" i="1"/>
  <c r="O46" i="1"/>
  <c r="O28" i="1"/>
  <c r="O25" i="1"/>
  <c r="O34" i="1"/>
  <c r="O27" i="1"/>
  <c r="O29" i="1"/>
  <c r="O54" i="1"/>
  <c r="O53" i="1"/>
  <c r="O49" i="1"/>
  <c r="O51" i="1"/>
  <c r="O37" i="1"/>
  <c r="O42" i="1"/>
  <c r="O21" i="1"/>
  <c r="O47" i="1"/>
  <c r="O35" i="1"/>
  <c r="O57" i="1"/>
  <c r="O33" i="1"/>
  <c r="O36" i="1"/>
  <c r="O23" i="1"/>
  <c r="O55" i="1"/>
  <c r="O40" i="1"/>
  <c r="O24" i="1"/>
  <c r="O32" i="1"/>
  <c r="O48" i="1"/>
  <c r="O56" i="1"/>
  <c r="O38" i="1"/>
  <c r="O26" i="1"/>
  <c r="O22" i="1"/>
  <c r="O50" i="1"/>
  <c r="O30" i="1"/>
  <c r="O41" i="1"/>
  <c r="F17" i="1"/>
  <c r="C18" i="1" l="1"/>
  <c r="F18" i="1"/>
  <c r="F19" i="1" s="1"/>
  <c r="E16" i="2"/>
  <c r="E17" i="2" s="1"/>
  <c r="C18" i="2"/>
</calcChain>
</file>

<file path=xl/sharedStrings.xml><?xml version="1.0" encoding="utf-8"?>
<sst xmlns="http://schemas.openxmlformats.org/spreadsheetml/2006/main" count="247" uniqueCount="56">
  <si>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</si>
  <si>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</si>
  <si>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</si>
  <si>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</si>
  <si>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</si>
  <si>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</si>
  <si>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</si>
  <si>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</si>
  <si>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</si>
  <si>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</si>
  <si>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</si>
  <si>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</si>
  <si>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</si>
  <si>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</si>
  <si>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</si>
  <si>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</si>
  <si>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</si>
  <si>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</si>
  <si>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</si>
  <si>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</si>
  <si>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</si>
  <si>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</si>
  <si>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</si>
  <si>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</si>
  <si>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</si>
  <si>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</si>
  <si>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</si>
  <si>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</si>
  <si>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</si>
  <si>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</si>
  <si>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</si>
  <si>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</si>
  <si>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</si>
  <si>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</si>
  <si>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</si>
  <si>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</si>
  <si>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</si>
  <si>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</si>
  <si>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</si>
  <si>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</si>
  <si>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V1041 Her / GSC 3504-0856</t>
  </si>
  <si>
    <t>EA</t>
  </si>
  <si>
    <t>IBVS 5060</t>
  </si>
  <si>
    <t>I</t>
  </si>
  <si>
    <t>II</t>
  </si>
  <si>
    <t>IBVS 5894</t>
  </si>
  <si>
    <t>IBVS</t>
  </si>
  <si>
    <t>Add cycle</t>
  </si>
  <si>
    <t>Old Cycle</t>
  </si>
  <si>
    <t>IBVS 5992</t>
  </si>
  <si>
    <t>OEJV 0160</t>
  </si>
  <si>
    <t>OEJV</t>
  </si>
  <si>
    <t>OEJV 0168</t>
  </si>
  <si>
    <t>fitting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</si>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</sst>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11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5" xfId="0" applyFont="1" applyBorder="1" applyAlignment="1">
      <alignment vertical="center"/>
    </xf>
    <xf numFmtId="0" fontId="0" fillId="0" borderId="5" xfId="0" applyBorder="1">
      <alignment vertical="top"/>
    </xf>
    <xf numFmtId="0" fontId="6" fillId="0" borderId="0" xfId="0" applyFont="1" applyBorder="1" applyAlignment="1">
      <alignment horizontal="left" vertical="center"/>
    </xf>
    <xf numFmtId="0" fontId="0" fillId="24" borderId="5" xfId="0" applyFill="1" applyBorder="1" applyAlignment="1">
      <alignment horizontal="left"/>
    </xf>
    <xf numFmtId="0" fontId="16" fillId="25" borderId="0" xfId="0" applyFont="1" applyFill="1" applyAlignment="1"/>
    <xf numFmtId="0" fontId="17" fillId="26" borderId="0" xfId="0" applyFont="1" applyFill="1">
      <alignment vertical="top"/>
    </xf>
    <xf numFmtId="0" fontId="17" fillId="26" borderId="0" xfId="0" applyFont="1" applyFill="1" applyAlignment="1">
      <alignment horizontal="center"/>
    </xf>
    <xf numFmtId="0" fontId="17" fillId="26" borderId="0" xfId="0" applyFont="1" applyFill="1" applyAlignment="1">
      <alignment horizontal="left"/>
    </xf>
    <xf numFmtId="0" fontId="17" fillId="0" borderId="0" xfId="0" applyFont="1" applyAlignment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9" fillId="27" borderId="0" xfId="0" applyFont="1" applyFill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4" fillId="0" borderId="0" xfId="41" applyFont="1"/>
    <xf numFmtId="0" fontId="14" fillId="0" borderId="0" xfId="41" applyFont="1" applyAlignment="1">
      <alignment horizontal="center"/>
    </xf>
    <xf numFmtId="0" fontId="14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V1041 Her --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-3347</c:v>
                </c:pt>
                <c:pt idx="1">
                  <c:v>-3308.5</c:v>
                </c:pt>
                <c:pt idx="2">
                  <c:v>0</c:v>
                </c:pt>
                <c:pt idx="3">
                  <c:v>657</c:v>
                </c:pt>
                <c:pt idx="4">
                  <c:v>610</c:v>
                </c:pt>
                <c:pt idx="5">
                  <c:v>610</c:v>
                </c:pt>
                <c:pt idx="6">
                  <c:v>610</c:v>
                </c:pt>
                <c:pt idx="7">
                  <c:v>610</c:v>
                </c:pt>
                <c:pt idx="8">
                  <c:v>610</c:v>
                </c:pt>
                <c:pt idx="9">
                  <c:v>623.5</c:v>
                </c:pt>
                <c:pt idx="10">
                  <c:v>623.5</c:v>
                </c:pt>
                <c:pt idx="11">
                  <c:v>623.5</c:v>
                </c:pt>
                <c:pt idx="12">
                  <c:v>623.5</c:v>
                </c:pt>
                <c:pt idx="13">
                  <c:v>895.5</c:v>
                </c:pt>
                <c:pt idx="14">
                  <c:v>895.5</c:v>
                </c:pt>
                <c:pt idx="15">
                  <c:v>895.5</c:v>
                </c:pt>
                <c:pt idx="16">
                  <c:v>895.5</c:v>
                </c:pt>
                <c:pt idx="17">
                  <c:v>1048</c:v>
                </c:pt>
                <c:pt idx="18">
                  <c:v>1048</c:v>
                </c:pt>
                <c:pt idx="19">
                  <c:v>1048</c:v>
                </c:pt>
                <c:pt idx="20">
                  <c:v>1048</c:v>
                </c:pt>
                <c:pt idx="21">
                  <c:v>1220.5</c:v>
                </c:pt>
                <c:pt idx="22">
                  <c:v>1220.5</c:v>
                </c:pt>
                <c:pt idx="23">
                  <c:v>1220.5</c:v>
                </c:pt>
                <c:pt idx="24">
                  <c:v>1311</c:v>
                </c:pt>
                <c:pt idx="25">
                  <c:v>1311</c:v>
                </c:pt>
                <c:pt idx="26">
                  <c:v>1311</c:v>
                </c:pt>
                <c:pt idx="27">
                  <c:v>1311</c:v>
                </c:pt>
                <c:pt idx="28">
                  <c:v>1635</c:v>
                </c:pt>
                <c:pt idx="29">
                  <c:v>1635</c:v>
                </c:pt>
                <c:pt idx="30">
                  <c:v>1635</c:v>
                </c:pt>
                <c:pt idx="31">
                  <c:v>1635</c:v>
                </c:pt>
                <c:pt idx="32">
                  <c:v>1920.5</c:v>
                </c:pt>
                <c:pt idx="33">
                  <c:v>1920.5</c:v>
                </c:pt>
                <c:pt idx="34">
                  <c:v>1920.5</c:v>
                </c:pt>
                <c:pt idx="35">
                  <c:v>1920.5</c:v>
                </c:pt>
                <c:pt idx="36">
                  <c:v>2219.5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C-4C9F-B62A-337F8FCCA5F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-3347</c:v>
                </c:pt>
                <c:pt idx="1">
                  <c:v>-3308.5</c:v>
                </c:pt>
                <c:pt idx="2">
                  <c:v>0</c:v>
                </c:pt>
                <c:pt idx="3">
                  <c:v>657</c:v>
                </c:pt>
                <c:pt idx="4">
                  <c:v>610</c:v>
                </c:pt>
                <c:pt idx="5">
                  <c:v>610</c:v>
                </c:pt>
                <c:pt idx="6">
                  <c:v>610</c:v>
                </c:pt>
                <c:pt idx="7">
                  <c:v>610</c:v>
                </c:pt>
                <c:pt idx="8">
                  <c:v>610</c:v>
                </c:pt>
                <c:pt idx="9">
                  <c:v>623.5</c:v>
                </c:pt>
                <c:pt idx="10">
                  <c:v>623.5</c:v>
                </c:pt>
                <c:pt idx="11">
                  <c:v>623.5</c:v>
                </c:pt>
                <c:pt idx="12">
                  <c:v>623.5</c:v>
                </c:pt>
                <c:pt idx="13">
                  <c:v>895.5</c:v>
                </c:pt>
                <c:pt idx="14">
                  <c:v>895.5</c:v>
                </c:pt>
                <c:pt idx="15">
                  <c:v>895.5</c:v>
                </c:pt>
                <c:pt idx="16">
                  <c:v>895.5</c:v>
                </c:pt>
                <c:pt idx="17">
                  <c:v>1048</c:v>
                </c:pt>
                <c:pt idx="18">
                  <c:v>1048</c:v>
                </c:pt>
                <c:pt idx="19">
                  <c:v>1048</c:v>
                </c:pt>
                <c:pt idx="20">
                  <c:v>1048</c:v>
                </c:pt>
                <c:pt idx="21">
                  <c:v>1220.5</c:v>
                </c:pt>
                <c:pt idx="22">
                  <c:v>1220.5</c:v>
                </c:pt>
                <c:pt idx="23">
                  <c:v>1220.5</c:v>
                </c:pt>
                <c:pt idx="24">
                  <c:v>1311</c:v>
                </c:pt>
                <c:pt idx="25">
                  <c:v>1311</c:v>
                </c:pt>
                <c:pt idx="26">
                  <c:v>1311</c:v>
                </c:pt>
                <c:pt idx="27">
                  <c:v>1311</c:v>
                </c:pt>
                <c:pt idx="28">
                  <c:v>1635</c:v>
                </c:pt>
                <c:pt idx="29">
                  <c:v>1635</c:v>
                </c:pt>
                <c:pt idx="30">
                  <c:v>1635</c:v>
                </c:pt>
                <c:pt idx="31">
                  <c:v>1635</c:v>
                </c:pt>
                <c:pt idx="32">
                  <c:v>1920.5</c:v>
                </c:pt>
                <c:pt idx="33">
                  <c:v>1920.5</c:v>
                </c:pt>
                <c:pt idx="34">
                  <c:v>1920.5</c:v>
                </c:pt>
                <c:pt idx="35">
                  <c:v>1920.5</c:v>
                </c:pt>
                <c:pt idx="36">
                  <c:v>2219.5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0">
                  <c:v>-1.7051425733370706E-2</c:v>
                </c:pt>
                <c:pt idx="1">
                  <c:v>-2.069445534289116E-2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FC-4C9F-B62A-337F8FCCA5F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-3347</c:v>
                </c:pt>
                <c:pt idx="1">
                  <c:v>-3308.5</c:v>
                </c:pt>
                <c:pt idx="2">
                  <c:v>0</c:v>
                </c:pt>
                <c:pt idx="3">
                  <c:v>657</c:v>
                </c:pt>
                <c:pt idx="4">
                  <c:v>610</c:v>
                </c:pt>
                <c:pt idx="5">
                  <c:v>610</c:v>
                </c:pt>
                <c:pt idx="6">
                  <c:v>610</c:v>
                </c:pt>
                <c:pt idx="7">
                  <c:v>610</c:v>
                </c:pt>
                <c:pt idx="8">
                  <c:v>610</c:v>
                </c:pt>
                <c:pt idx="9">
                  <c:v>623.5</c:v>
                </c:pt>
                <c:pt idx="10">
                  <c:v>623.5</c:v>
                </c:pt>
                <c:pt idx="11">
                  <c:v>623.5</c:v>
                </c:pt>
                <c:pt idx="12">
                  <c:v>623.5</c:v>
                </c:pt>
                <c:pt idx="13">
                  <c:v>895.5</c:v>
                </c:pt>
                <c:pt idx="14">
                  <c:v>895.5</c:v>
                </c:pt>
                <c:pt idx="15">
                  <c:v>895.5</c:v>
                </c:pt>
                <c:pt idx="16">
                  <c:v>895.5</c:v>
                </c:pt>
                <c:pt idx="17">
                  <c:v>1048</c:v>
                </c:pt>
                <c:pt idx="18">
                  <c:v>1048</c:v>
                </c:pt>
                <c:pt idx="19">
                  <c:v>1048</c:v>
                </c:pt>
                <c:pt idx="20">
                  <c:v>1048</c:v>
                </c:pt>
                <c:pt idx="21">
                  <c:v>1220.5</c:v>
                </c:pt>
                <c:pt idx="22">
                  <c:v>1220.5</c:v>
                </c:pt>
                <c:pt idx="23">
                  <c:v>1220.5</c:v>
                </c:pt>
                <c:pt idx="24">
                  <c:v>1311</c:v>
                </c:pt>
                <c:pt idx="25">
                  <c:v>1311</c:v>
                </c:pt>
                <c:pt idx="26">
                  <c:v>1311</c:v>
                </c:pt>
                <c:pt idx="27">
                  <c:v>1311</c:v>
                </c:pt>
                <c:pt idx="28">
                  <c:v>1635</c:v>
                </c:pt>
                <c:pt idx="29">
                  <c:v>1635</c:v>
                </c:pt>
                <c:pt idx="30">
                  <c:v>1635</c:v>
                </c:pt>
                <c:pt idx="31">
                  <c:v>1635</c:v>
                </c:pt>
                <c:pt idx="32">
                  <c:v>1920.5</c:v>
                </c:pt>
                <c:pt idx="33">
                  <c:v>1920.5</c:v>
                </c:pt>
                <c:pt idx="34">
                  <c:v>1920.5</c:v>
                </c:pt>
                <c:pt idx="35">
                  <c:v>1920.5</c:v>
                </c:pt>
                <c:pt idx="36">
                  <c:v>2219.5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FC-4C9F-B62A-337F8FCCA5F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-3347</c:v>
                </c:pt>
                <c:pt idx="1">
                  <c:v>-3308.5</c:v>
                </c:pt>
                <c:pt idx="2">
                  <c:v>0</c:v>
                </c:pt>
                <c:pt idx="3">
                  <c:v>657</c:v>
                </c:pt>
                <c:pt idx="4">
                  <c:v>610</c:v>
                </c:pt>
                <c:pt idx="5">
                  <c:v>610</c:v>
                </c:pt>
                <c:pt idx="6">
                  <c:v>610</c:v>
                </c:pt>
                <c:pt idx="7">
                  <c:v>610</c:v>
                </c:pt>
                <c:pt idx="8">
                  <c:v>610</c:v>
                </c:pt>
                <c:pt idx="9">
                  <c:v>623.5</c:v>
                </c:pt>
                <c:pt idx="10">
                  <c:v>623.5</c:v>
                </c:pt>
                <c:pt idx="11">
                  <c:v>623.5</c:v>
                </c:pt>
                <c:pt idx="12">
                  <c:v>623.5</c:v>
                </c:pt>
                <c:pt idx="13">
                  <c:v>895.5</c:v>
                </c:pt>
                <c:pt idx="14">
                  <c:v>895.5</c:v>
                </c:pt>
                <c:pt idx="15">
                  <c:v>895.5</c:v>
                </c:pt>
                <c:pt idx="16">
                  <c:v>895.5</c:v>
                </c:pt>
                <c:pt idx="17">
                  <c:v>1048</c:v>
                </c:pt>
                <c:pt idx="18">
                  <c:v>1048</c:v>
                </c:pt>
                <c:pt idx="19">
                  <c:v>1048</c:v>
                </c:pt>
                <c:pt idx="20">
                  <c:v>1048</c:v>
                </c:pt>
                <c:pt idx="21">
                  <c:v>1220.5</c:v>
                </c:pt>
                <c:pt idx="22">
                  <c:v>1220.5</c:v>
                </c:pt>
                <c:pt idx="23">
                  <c:v>1220.5</c:v>
                </c:pt>
                <c:pt idx="24">
                  <c:v>1311</c:v>
                </c:pt>
                <c:pt idx="25">
                  <c:v>1311</c:v>
                </c:pt>
                <c:pt idx="26">
                  <c:v>1311</c:v>
                </c:pt>
                <c:pt idx="27">
                  <c:v>1311</c:v>
                </c:pt>
                <c:pt idx="28">
                  <c:v>1635</c:v>
                </c:pt>
                <c:pt idx="29">
                  <c:v>1635</c:v>
                </c:pt>
                <c:pt idx="30">
                  <c:v>1635</c:v>
                </c:pt>
                <c:pt idx="31">
                  <c:v>1635</c:v>
                </c:pt>
                <c:pt idx="32">
                  <c:v>1920.5</c:v>
                </c:pt>
                <c:pt idx="33">
                  <c:v>1920.5</c:v>
                </c:pt>
                <c:pt idx="34">
                  <c:v>1920.5</c:v>
                </c:pt>
                <c:pt idx="35">
                  <c:v>1920.5</c:v>
                </c:pt>
                <c:pt idx="36">
                  <c:v>2219.5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2">
                  <c:v>0</c:v>
                </c:pt>
                <c:pt idx="3">
                  <c:v>8.3734946820186451E-3</c:v>
                </c:pt>
                <c:pt idx="4">
                  <c:v>8.4395308294915594E-3</c:v>
                </c:pt>
                <c:pt idx="5">
                  <c:v>9.47953083232278E-3</c:v>
                </c:pt>
                <c:pt idx="6">
                  <c:v>9.9495308313635178E-3</c:v>
                </c:pt>
                <c:pt idx="7">
                  <c:v>1.030953082954511E-2</c:v>
                </c:pt>
                <c:pt idx="8">
                  <c:v>1.0999530830304138E-2</c:v>
                </c:pt>
                <c:pt idx="9">
                  <c:v>1.2236520451551769E-2</c:v>
                </c:pt>
                <c:pt idx="10">
                  <c:v>1.2576520450238604E-2</c:v>
                </c:pt>
                <c:pt idx="11">
                  <c:v>1.3576520446804352E-2</c:v>
                </c:pt>
                <c:pt idx="12">
                  <c:v>1.5136520451051183E-2</c:v>
                </c:pt>
                <c:pt idx="13">
                  <c:v>1.3120311246893834E-2</c:v>
                </c:pt>
                <c:pt idx="14">
                  <c:v>1.3360311248106882E-2</c:v>
                </c:pt>
                <c:pt idx="15">
                  <c:v>1.361031124542933E-2</c:v>
                </c:pt>
                <c:pt idx="16">
                  <c:v>1.3780311244772747E-2</c:v>
                </c:pt>
                <c:pt idx="17">
                  <c:v>1.1775193954235874E-2</c:v>
                </c:pt>
                <c:pt idx="18">
                  <c:v>1.2125193956308067E-2</c:v>
                </c:pt>
                <c:pt idx="19">
                  <c:v>1.2745193955197465E-2</c:v>
                </c:pt>
                <c:pt idx="20">
                  <c:v>1.3995193956361618E-2</c:v>
                </c:pt>
                <c:pt idx="21">
                  <c:v>5.0500612851465121E-3</c:v>
                </c:pt>
                <c:pt idx="22">
                  <c:v>6.9500612808042206E-3</c:v>
                </c:pt>
                <c:pt idx="23">
                  <c:v>1.055006128444802E-2</c:v>
                </c:pt>
                <c:pt idx="24">
                  <c:v>9.7909916730714031E-3</c:v>
                </c:pt>
                <c:pt idx="25">
                  <c:v>1.0570991675194819E-2</c:v>
                </c:pt>
                <c:pt idx="26">
                  <c:v>1.0830991668626666E-2</c:v>
                </c:pt>
                <c:pt idx="27">
                  <c:v>1.0870991674892139E-2</c:v>
                </c:pt>
                <c:pt idx="28">
                  <c:v>7.4587424751371145E-3</c:v>
                </c:pt>
                <c:pt idx="29">
                  <c:v>8.198742478271015E-3</c:v>
                </c:pt>
                <c:pt idx="30">
                  <c:v>8.8487424800405279E-3</c:v>
                </c:pt>
                <c:pt idx="31">
                  <c:v>9.0187424793839455E-3</c:v>
                </c:pt>
                <c:pt idx="32">
                  <c:v>3.9095228930818848E-3</c:v>
                </c:pt>
                <c:pt idx="33">
                  <c:v>3.9395228959619999E-3</c:v>
                </c:pt>
                <c:pt idx="34">
                  <c:v>5.7695228970260359E-3</c:v>
                </c:pt>
                <c:pt idx="35">
                  <c:v>7.6595228965743445E-3</c:v>
                </c:pt>
                <c:pt idx="36">
                  <c:v>6.5372929238947108E-3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FC-4C9F-B62A-337F8FCCA5F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-3347</c:v>
                </c:pt>
                <c:pt idx="1">
                  <c:v>-3308.5</c:v>
                </c:pt>
                <c:pt idx="2">
                  <c:v>0</c:v>
                </c:pt>
                <c:pt idx="3">
                  <c:v>657</c:v>
                </c:pt>
                <c:pt idx="4">
                  <c:v>610</c:v>
                </c:pt>
                <c:pt idx="5">
                  <c:v>610</c:v>
                </c:pt>
                <c:pt idx="6">
                  <c:v>610</c:v>
                </c:pt>
                <c:pt idx="7">
                  <c:v>610</c:v>
                </c:pt>
                <c:pt idx="8">
                  <c:v>610</c:v>
                </c:pt>
                <c:pt idx="9">
                  <c:v>623.5</c:v>
                </c:pt>
                <c:pt idx="10">
                  <c:v>623.5</c:v>
                </c:pt>
                <c:pt idx="11">
                  <c:v>623.5</c:v>
                </c:pt>
                <c:pt idx="12">
                  <c:v>623.5</c:v>
                </c:pt>
                <c:pt idx="13">
                  <c:v>895.5</c:v>
                </c:pt>
                <c:pt idx="14">
                  <c:v>895.5</c:v>
                </c:pt>
                <c:pt idx="15">
                  <c:v>895.5</c:v>
                </c:pt>
                <c:pt idx="16">
                  <c:v>895.5</c:v>
                </c:pt>
                <c:pt idx="17">
                  <c:v>1048</c:v>
                </c:pt>
                <c:pt idx="18">
                  <c:v>1048</c:v>
                </c:pt>
                <c:pt idx="19">
                  <c:v>1048</c:v>
                </c:pt>
                <c:pt idx="20">
                  <c:v>1048</c:v>
                </c:pt>
                <c:pt idx="21">
                  <c:v>1220.5</c:v>
                </c:pt>
                <c:pt idx="22">
                  <c:v>1220.5</c:v>
                </c:pt>
                <c:pt idx="23">
                  <c:v>1220.5</c:v>
                </c:pt>
                <c:pt idx="24">
                  <c:v>1311</c:v>
                </c:pt>
                <c:pt idx="25">
                  <c:v>1311</c:v>
                </c:pt>
                <c:pt idx="26">
                  <c:v>1311</c:v>
                </c:pt>
                <c:pt idx="27">
                  <c:v>1311</c:v>
                </c:pt>
                <c:pt idx="28">
                  <c:v>1635</c:v>
                </c:pt>
                <c:pt idx="29">
                  <c:v>1635</c:v>
                </c:pt>
                <c:pt idx="30">
                  <c:v>1635</c:v>
                </c:pt>
                <c:pt idx="31">
                  <c:v>1635</c:v>
                </c:pt>
                <c:pt idx="32">
                  <c:v>1920.5</c:v>
                </c:pt>
                <c:pt idx="33">
                  <c:v>1920.5</c:v>
                </c:pt>
                <c:pt idx="34">
                  <c:v>1920.5</c:v>
                </c:pt>
                <c:pt idx="35">
                  <c:v>1920.5</c:v>
                </c:pt>
                <c:pt idx="36">
                  <c:v>2219.5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FC-4C9F-B62A-337F8FCCA5F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-3347</c:v>
                </c:pt>
                <c:pt idx="1">
                  <c:v>-3308.5</c:v>
                </c:pt>
                <c:pt idx="2">
                  <c:v>0</c:v>
                </c:pt>
                <c:pt idx="3">
                  <c:v>657</c:v>
                </c:pt>
                <c:pt idx="4">
                  <c:v>610</c:v>
                </c:pt>
                <c:pt idx="5">
                  <c:v>610</c:v>
                </c:pt>
                <c:pt idx="6">
                  <c:v>610</c:v>
                </c:pt>
                <c:pt idx="7">
                  <c:v>610</c:v>
                </c:pt>
                <c:pt idx="8">
                  <c:v>610</c:v>
                </c:pt>
                <c:pt idx="9">
                  <c:v>623.5</c:v>
                </c:pt>
                <c:pt idx="10">
                  <c:v>623.5</c:v>
                </c:pt>
                <c:pt idx="11">
                  <c:v>623.5</c:v>
                </c:pt>
                <c:pt idx="12">
                  <c:v>623.5</c:v>
                </c:pt>
                <c:pt idx="13">
                  <c:v>895.5</c:v>
                </c:pt>
                <c:pt idx="14">
                  <c:v>895.5</c:v>
                </c:pt>
                <c:pt idx="15">
                  <c:v>895.5</c:v>
                </c:pt>
                <c:pt idx="16">
                  <c:v>895.5</c:v>
                </c:pt>
                <c:pt idx="17">
                  <c:v>1048</c:v>
                </c:pt>
                <c:pt idx="18">
                  <c:v>1048</c:v>
                </c:pt>
                <c:pt idx="19">
                  <c:v>1048</c:v>
                </c:pt>
                <c:pt idx="20">
                  <c:v>1048</c:v>
                </c:pt>
                <c:pt idx="21">
                  <c:v>1220.5</c:v>
                </c:pt>
                <c:pt idx="22">
                  <c:v>1220.5</c:v>
                </c:pt>
                <c:pt idx="23">
                  <c:v>1220.5</c:v>
                </c:pt>
                <c:pt idx="24">
                  <c:v>1311</c:v>
                </c:pt>
                <c:pt idx="25">
                  <c:v>1311</c:v>
                </c:pt>
                <c:pt idx="26">
                  <c:v>1311</c:v>
                </c:pt>
                <c:pt idx="27">
                  <c:v>1311</c:v>
                </c:pt>
                <c:pt idx="28">
                  <c:v>1635</c:v>
                </c:pt>
                <c:pt idx="29">
                  <c:v>1635</c:v>
                </c:pt>
                <c:pt idx="30">
                  <c:v>1635</c:v>
                </c:pt>
                <c:pt idx="31">
                  <c:v>1635</c:v>
                </c:pt>
                <c:pt idx="32">
                  <c:v>1920.5</c:v>
                </c:pt>
                <c:pt idx="33">
                  <c:v>1920.5</c:v>
                </c:pt>
                <c:pt idx="34">
                  <c:v>1920.5</c:v>
                </c:pt>
                <c:pt idx="35">
                  <c:v>1920.5</c:v>
                </c:pt>
                <c:pt idx="36">
                  <c:v>2219.5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FC-4C9F-B62A-337F8FCCA5F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1.1999999999999999E-3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5.0000000000000001E-4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-3347</c:v>
                </c:pt>
                <c:pt idx="1">
                  <c:v>-3308.5</c:v>
                </c:pt>
                <c:pt idx="2">
                  <c:v>0</c:v>
                </c:pt>
                <c:pt idx="3">
                  <c:v>657</c:v>
                </c:pt>
                <c:pt idx="4">
                  <c:v>610</c:v>
                </c:pt>
                <c:pt idx="5">
                  <c:v>610</c:v>
                </c:pt>
                <c:pt idx="6">
                  <c:v>610</c:v>
                </c:pt>
                <c:pt idx="7">
                  <c:v>610</c:v>
                </c:pt>
                <c:pt idx="8">
                  <c:v>610</c:v>
                </c:pt>
                <c:pt idx="9">
                  <c:v>623.5</c:v>
                </c:pt>
                <c:pt idx="10">
                  <c:v>623.5</c:v>
                </c:pt>
                <c:pt idx="11">
                  <c:v>623.5</c:v>
                </c:pt>
                <c:pt idx="12">
                  <c:v>623.5</c:v>
                </c:pt>
                <c:pt idx="13">
                  <c:v>895.5</c:v>
                </c:pt>
                <c:pt idx="14">
                  <c:v>895.5</c:v>
                </c:pt>
                <c:pt idx="15">
                  <c:v>895.5</c:v>
                </c:pt>
                <c:pt idx="16">
                  <c:v>895.5</c:v>
                </c:pt>
                <c:pt idx="17">
                  <c:v>1048</c:v>
                </c:pt>
                <c:pt idx="18">
                  <c:v>1048</c:v>
                </c:pt>
                <c:pt idx="19">
                  <c:v>1048</c:v>
                </c:pt>
                <c:pt idx="20">
                  <c:v>1048</c:v>
                </c:pt>
                <c:pt idx="21">
                  <c:v>1220.5</c:v>
                </c:pt>
                <c:pt idx="22">
                  <c:v>1220.5</c:v>
                </c:pt>
                <c:pt idx="23">
                  <c:v>1220.5</c:v>
                </c:pt>
                <c:pt idx="24">
                  <c:v>1311</c:v>
                </c:pt>
                <c:pt idx="25">
                  <c:v>1311</c:v>
                </c:pt>
                <c:pt idx="26">
                  <c:v>1311</c:v>
                </c:pt>
                <c:pt idx="27">
                  <c:v>1311</c:v>
                </c:pt>
                <c:pt idx="28">
                  <c:v>1635</c:v>
                </c:pt>
                <c:pt idx="29">
                  <c:v>1635</c:v>
                </c:pt>
                <c:pt idx="30">
                  <c:v>1635</c:v>
                </c:pt>
                <c:pt idx="31">
                  <c:v>1635</c:v>
                </c:pt>
                <c:pt idx="32">
                  <c:v>1920.5</c:v>
                </c:pt>
                <c:pt idx="33">
                  <c:v>1920.5</c:v>
                </c:pt>
                <c:pt idx="34">
                  <c:v>1920.5</c:v>
                </c:pt>
                <c:pt idx="35">
                  <c:v>1920.5</c:v>
                </c:pt>
                <c:pt idx="36">
                  <c:v>2219.5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FC-4C9F-B62A-337F8FCCA5F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-3347</c:v>
                </c:pt>
                <c:pt idx="1">
                  <c:v>-3308.5</c:v>
                </c:pt>
                <c:pt idx="2">
                  <c:v>0</c:v>
                </c:pt>
                <c:pt idx="3">
                  <c:v>657</c:v>
                </c:pt>
                <c:pt idx="4">
                  <c:v>610</c:v>
                </c:pt>
                <c:pt idx="5">
                  <c:v>610</c:v>
                </c:pt>
                <c:pt idx="6">
                  <c:v>610</c:v>
                </c:pt>
                <c:pt idx="7">
                  <c:v>610</c:v>
                </c:pt>
                <c:pt idx="8">
                  <c:v>610</c:v>
                </c:pt>
                <c:pt idx="9">
                  <c:v>623.5</c:v>
                </c:pt>
                <c:pt idx="10">
                  <c:v>623.5</c:v>
                </c:pt>
                <c:pt idx="11">
                  <c:v>623.5</c:v>
                </c:pt>
                <c:pt idx="12">
                  <c:v>623.5</c:v>
                </c:pt>
                <c:pt idx="13">
                  <c:v>895.5</c:v>
                </c:pt>
                <c:pt idx="14">
                  <c:v>895.5</c:v>
                </c:pt>
                <c:pt idx="15">
                  <c:v>895.5</c:v>
                </c:pt>
                <c:pt idx="16">
                  <c:v>895.5</c:v>
                </c:pt>
                <c:pt idx="17">
                  <c:v>1048</c:v>
                </c:pt>
                <c:pt idx="18">
                  <c:v>1048</c:v>
                </c:pt>
                <c:pt idx="19">
                  <c:v>1048</c:v>
                </c:pt>
                <c:pt idx="20">
                  <c:v>1048</c:v>
                </c:pt>
                <c:pt idx="21">
                  <c:v>1220.5</c:v>
                </c:pt>
                <c:pt idx="22">
                  <c:v>1220.5</c:v>
                </c:pt>
                <c:pt idx="23">
                  <c:v>1220.5</c:v>
                </c:pt>
                <c:pt idx="24">
                  <c:v>1311</c:v>
                </c:pt>
                <c:pt idx="25">
                  <c:v>1311</c:v>
                </c:pt>
                <c:pt idx="26">
                  <c:v>1311</c:v>
                </c:pt>
                <c:pt idx="27">
                  <c:v>1311</c:v>
                </c:pt>
                <c:pt idx="28">
                  <c:v>1635</c:v>
                </c:pt>
                <c:pt idx="29">
                  <c:v>1635</c:v>
                </c:pt>
                <c:pt idx="30">
                  <c:v>1635</c:v>
                </c:pt>
                <c:pt idx="31">
                  <c:v>1635</c:v>
                </c:pt>
                <c:pt idx="32">
                  <c:v>1920.5</c:v>
                </c:pt>
                <c:pt idx="33">
                  <c:v>1920.5</c:v>
                </c:pt>
                <c:pt idx="34">
                  <c:v>1920.5</c:v>
                </c:pt>
                <c:pt idx="35">
                  <c:v>1920.5</c:v>
                </c:pt>
                <c:pt idx="36">
                  <c:v>2219.5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3.0058178084390791E-2</c:v>
                </c:pt>
                <c:pt idx="1">
                  <c:v>2.9888096670056048E-2</c:v>
                </c:pt>
                <c:pt idx="2">
                  <c:v>1.5272139284952285E-2</c:v>
                </c:pt>
                <c:pt idx="3">
                  <c:v>1.2369710993577591E-2</c:v>
                </c:pt>
                <c:pt idx="4">
                  <c:v>1.2577342850038186E-2</c:v>
                </c:pt>
                <c:pt idx="5">
                  <c:v>1.2577342850038186E-2</c:v>
                </c:pt>
                <c:pt idx="6">
                  <c:v>1.2577342850038186E-2</c:v>
                </c:pt>
                <c:pt idx="7">
                  <c:v>1.2577342850038186E-2</c:v>
                </c:pt>
                <c:pt idx="8">
                  <c:v>1.2577342850038186E-2</c:v>
                </c:pt>
                <c:pt idx="9">
                  <c:v>1.2517703912544184E-2</c:v>
                </c:pt>
                <c:pt idx="10">
                  <c:v>1.2517703912544184E-2</c:v>
                </c:pt>
                <c:pt idx="11">
                  <c:v>1.2517703912544184E-2</c:v>
                </c:pt>
                <c:pt idx="12">
                  <c:v>1.2517703912544184E-2</c:v>
                </c:pt>
                <c:pt idx="13">
                  <c:v>1.1316089764516915E-2</c:v>
                </c:pt>
                <c:pt idx="14">
                  <c:v>1.1316089764516915E-2</c:v>
                </c:pt>
                <c:pt idx="15">
                  <c:v>1.1316089764516915E-2</c:v>
                </c:pt>
                <c:pt idx="16">
                  <c:v>1.1316089764516915E-2</c:v>
                </c:pt>
                <c:pt idx="17">
                  <c:v>1.064239065578839E-2</c:v>
                </c:pt>
                <c:pt idx="18">
                  <c:v>1.064239065578839E-2</c:v>
                </c:pt>
                <c:pt idx="19">
                  <c:v>1.064239065578839E-2</c:v>
                </c:pt>
                <c:pt idx="20">
                  <c:v>1.064239065578839E-2</c:v>
                </c:pt>
                <c:pt idx="21">
                  <c:v>9.8803375655872709E-3</c:v>
                </c:pt>
                <c:pt idx="22">
                  <c:v>9.8803375655872709E-3</c:v>
                </c:pt>
                <c:pt idx="23">
                  <c:v>9.8803375655872709E-3</c:v>
                </c:pt>
                <c:pt idx="24">
                  <c:v>9.4805357994237859E-3</c:v>
                </c:pt>
                <c:pt idx="25">
                  <c:v>9.4805357994237859E-3</c:v>
                </c:pt>
                <c:pt idx="26">
                  <c:v>9.4805357994237859E-3</c:v>
                </c:pt>
                <c:pt idx="27">
                  <c:v>9.4805357994237859E-3</c:v>
                </c:pt>
                <c:pt idx="28">
                  <c:v>8.049201299567774E-3</c:v>
                </c:pt>
                <c:pt idx="29">
                  <c:v>8.049201299567774E-3</c:v>
                </c:pt>
                <c:pt idx="30">
                  <c:v>8.049201299567774E-3</c:v>
                </c:pt>
                <c:pt idx="31">
                  <c:v>8.049201299567774E-3</c:v>
                </c:pt>
                <c:pt idx="32">
                  <c:v>6.787948214046503E-3</c:v>
                </c:pt>
                <c:pt idx="33">
                  <c:v>6.787948214046503E-3</c:v>
                </c:pt>
                <c:pt idx="34">
                  <c:v>6.787948214046503E-3</c:v>
                </c:pt>
                <c:pt idx="35">
                  <c:v>6.787948214046503E-3</c:v>
                </c:pt>
                <c:pt idx="36">
                  <c:v>5.4670561910312322E-3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FC-4C9F-B62A-337F8FCCA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203752"/>
        <c:axId val="1"/>
      </c:scatterChart>
      <c:valAx>
        <c:axId val="715203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203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V1041 Her --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-3346.5</c:v>
                </c:pt>
                <c:pt idx="1">
                  <c:v>-3308</c:v>
                </c:pt>
                <c:pt idx="2">
                  <c:v>0.5</c:v>
                </c:pt>
                <c:pt idx="3">
                  <c:v>657.5</c:v>
                </c:pt>
                <c:pt idx="4">
                  <c:v>610.5</c:v>
                </c:pt>
                <c:pt idx="5">
                  <c:v>610.5</c:v>
                </c:pt>
                <c:pt idx="6">
                  <c:v>610.5</c:v>
                </c:pt>
                <c:pt idx="7">
                  <c:v>610.5</c:v>
                </c:pt>
                <c:pt idx="8">
                  <c:v>610.5</c:v>
                </c:pt>
                <c:pt idx="9">
                  <c:v>624</c:v>
                </c:pt>
                <c:pt idx="10">
                  <c:v>624</c:v>
                </c:pt>
                <c:pt idx="11">
                  <c:v>624</c:v>
                </c:pt>
                <c:pt idx="12">
                  <c:v>624</c:v>
                </c:pt>
                <c:pt idx="13">
                  <c:v>896</c:v>
                </c:pt>
                <c:pt idx="14">
                  <c:v>896</c:v>
                </c:pt>
                <c:pt idx="15">
                  <c:v>896</c:v>
                </c:pt>
                <c:pt idx="16">
                  <c:v>896</c:v>
                </c:pt>
                <c:pt idx="17">
                  <c:v>1048.5</c:v>
                </c:pt>
                <c:pt idx="18">
                  <c:v>1048.5</c:v>
                </c:pt>
                <c:pt idx="19">
                  <c:v>1048.5</c:v>
                </c:pt>
                <c:pt idx="20">
                  <c:v>1048.5</c:v>
                </c:pt>
                <c:pt idx="21">
                  <c:v>1221</c:v>
                </c:pt>
                <c:pt idx="22">
                  <c:v>1221</c:v>
                </c:pt>
                <c:pt idx="23">
                  <c:v>1221</c:v>
                </c:pt>
                <c:pt idx="24">
                  <c:v>1635.5</c:v>
                </c:pt>
                <c:pt idx="25">
                  <c:v>1635.5</c:v>
                </c:pt>
                <c:pt idx="26">
                  <c:v>1635.5</c:v>
                </c:pt>
                <c:pt idx="27">
                  <c:v>1311.5</c:v>
                </c:pt>
                <c:pt idx="28">
                  <c:v>1311.5</c:v>
                </c:pt>
                <c:pt idx="29">
                  <c:v>1311.5</c:v>
                </c:pt>
                <c:pt idx="30">
                  <c:v>1311.5</c:v>
                </c:pt>
                <c:pt idx="31">
                  <c:v>1635.5</c:v>
                </c:pt>
                <c:pt idx="32">
                  <c:v>1921</c:v>
                </c:pt>
                <c:pt idx="33">
                  <c:v>1921</c:v>
                </c:pt>
                <c:pt idx="34">
                  <c:v>1921</c:v>
                </c:pt>
                <c:pt idx="35">
                  <c:v>1921</c:v>
                </c:pt>
                <c:pt idx="36">
                  <c:v>2220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3.4950000001117587E-2</c:v>
                </c:pt>
                <c:pt idx="1">
                  <c:v>2.4299999997310806E-2</c:v>
                </c:pt>
                <c:pt idx="2">
                  <c:v>-0.55715000000054715</c:v>
                </c:pt>
                <c:pt idx="3">
                  <c:v>-0.66834999999991851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34-4337-B698-59BC19B476E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-3346.5</c:v>
                </c:pt>
                <c:pt idx="1">
                  <c:v>-3308</c:v>
                </c:pt>
                <c:pt idx="2">
                  <c:v>0.5</c:v>
                </c:pt>
                <c:pt idx="3">
                  <c:v>657.5</c:v>
                </c:pt>
                <c:pt idx="4">
                  <c:v>610.5</c:v>
                </c:pt>
                <c:pt idx="5">
                  <c:v>610.5</c:v>
                </c:pt>
                <c:pt idx="6">
                  <c:v>610.5</c:v>
                </c:pt>
                <c:pt idx="7">
                  <c:v>610.5</c:v>
                </c:pt>
                <c:pt idx="8">
                  <c:v>610.5</c:v>
                </c:pt>
                <c:pt idx="9">
                  <c:v>624</c:v>
                </c:pt>
                <c:pt idx="10">
                  <c:v>624</c:v>
                </c:pt>
                <c:pt idx="11">
                  <c:v>624</c:v>
                </c:pt>
                <c:pt idx="12">
                  <c:v>624</c:v>
                </c:pt>
                <c:pt idx="13">
                  <c:v>896</c:v>
                </c:pt>
                <c:pt idx="14">
                  <c:v>896</c:v>
                </c:pt>
                <c:pt idx="15">
                  <c:v>896</c:v>
                </c:pt>
                <c:pt idx="16">
                  <c:v>896</c:v>
                </c:pt>
                <c:pt idx="17">
                  <c:v>1048.5</c:v>
                </c:pt>
                <c:pt idx="18">
                  <c:v>1048.5</c:v>
                </c:pt>
                <c:pt idx="19">
                  <c:v>1048.5</c:v>
                </c:pt>
                <c:pt idx="20">
                  <c:v>1048.5</c:v>
                </c:pt>
                <c:pt idx="21">
                  <c:v>1221</c:v>
                </c:pt>
                <c:pt idx="22">
                  <c:v>1221</c:v>
                </c:pt>
                <c:pt idx="23">
                  <c:v>1221</c:v>
                </c:pt>
                <c:pt idx="24">
                  <c:v>1635.5</c:v>
                </c:pt>
                <c:pt idx="25">
                  <c:v>1635.5</c:v>
                </c:pt>
                <c:pt idx="26">
                  <c:v>1635.5</c:v>
                </c:pt>
                <c:pt idx="27">
                  <c:v>1311.5</c:v>
                </c:pt>
                <c:pt idx="28">
                  <c:v>1311.5</c:v>
                </c:pt>
                <c:pt idx="29">
                  <c:v>1311.5</c:v>
                </c:pt>
                <c:pt idx="30">
                  <c:v>1311.5</c:v>
                </c:pt>
                <c:pt idx="31">
                  <c:v>1635.5</c:v>
                </c:pt>
                <c:pt idx="32">
                  <c:v>1921</c:v>
                </c:pt>
                <c:pt idx="33">
                  <c:v>1921</c:v>
                </c:pt>
                <c:pt idx="34">
                  <c:v>1921</c:v>
                </c:pt>
                <c:pt idx="35">
                  <c:v>1921</c:v>
                </c:pt>
                <c:pt idx="36">
                  <c:v>2220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4">
                  <c:v>-0.6597299999993993</c:v>
                </c:pt>
                <c:pt idx="5">
                  <c:v>-0.65868999999656808</c:v>
                </c:pt>
                <c:pt idx="6">
                  <c:v>-0.65821999999752734</c:v>
                </c:pt>
                <c:pt idx="7">
                  <c:v>-0.65785999999934575</c:v>
                </c:pt>
                <c:pt idx="8">
                  <c:v>-0.65716999999858672</c:v>
                </c:pt>
                <c:pt idx="9">
                  <c:v>-0.65838999999687076</c:v>
                </c:pt>
                <c:pt idx="10">
                  <c:v>-0.65804999999818392</c:v>
                </c:pt>
                <c:pt idx="11">
                  <c:v>-0.65705000000161817</c:v>
                </c:pt>
                <c:pt idx="12">
                  <c:v>-0.65548999999737134</c:v>
                </c:pt>
                <c:pt idx="13">
                  <c:v>-0.70700999999826308</c:v>
                </c:pt>
                <c:pt idx="14">
                  <c:v>-0.70676999999705004</c:v>
                </c:pt>
                <c:pt idx="15">
                  <c:v>-0.70651999999972759</c:v>
                </c:pt>
                <c:pt idx="16">
                  <c:v>-0.70635000000038417</c:v>
                </c:pt>
                <c:pt idx="17">
                  <c:v>-0.73610999999800697</c:v>
                </c:pt>
                <c:pt idx="18">
                  <c:v>-0.73575999999593478</c:v>
                </c:pt>
                <c:pt idx="19">
                  <c:v>-0.73513999999704538</c:v>
                </c:pt>
                <c:pt idx="20">
                  <c:v>-0.73388999999588123</c:v>
                </c:pt>
                <c:pt idx="21">
                  <c:v>-0.77422999999544118</c:v>
                </c:pt>
                <c:pt idx="22">
                  <c:v>-0.77232999999978347</c:v>
                </c:pt>
                <c:pt idx="23">
                  <c:v>-0.76872999999613967</c:v>
                </c:pt>
                <c:pt idx="24">
                  <c:v>-0.84651999999914551</c:v>
                </c:pt>
                <c:pt idx="25">
                  <c:v>-0.845869999997376</c:v>
                </c:pt>
                <c:pt idx="26">
                  <c:v>-0.84569999999803258</c:v>
                </c:pt>
                <c:pt idx="27">
                  <c:v>-0.78596000000106869</c:v>
                </c:pt>
                <c:pt idx="28">
                  <c:v>-0.78517999999894528</c:v>
                </c:pt>
                <c:pt idx="29">
                  <c:v>-0.78492000000551343</c:v>
                </c:pt>
                <c:pt idx="30">
                  <c:v>-0.78487999999924796</c:v>
                </c:pt>
                <c:pt idx="31">
                  <c:v>-0.84726000000227941</c:v>
                </c:pt>
                <c:pt idx="32">
                  <c:v>-0.9027700000006007</c:v>
                </c:pt>
                <c:pt idx="33">
                  <c:v>-0.90273999999772059</c:v>
                </c:pt>
                <c:pt idx="34">
                  <c:v>-0.90090999999665655</c:v>
                </c:pt>
                <c:pt idx="35">
                  <c:v>-0.89901999999710824</c:v>
                </c:pt>
                <c:pt idx="36">
                  <c:v>-0.95455999999830965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34-4337-B698-59BC19B476E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-3346.5</c:v>
                </c:pt>
                <c:pt idx="1">
                  <c:v>-3308</c:v>
                </c:pt>
                <c:pt idx="2">
                  <c:v>0.5</c:v>
                </c:pt>
                <c:pt idx="3">
                  <c:v>657.5</c:v>
                </c:pt>
                <c:pt idx="4">
                  <c:v>610.5</c:v>
                </c:pt>
                <c:pt idx="5">
                  <c:v>610.5</c:v>
                </c:pt>
                <c:pt idx="6">
                  <c:v>610.5</c:v>
                </c:pt>
                <c:pt idx="7">
                  <c:v>610.5</c:v>
                </c:pt>
                <c:pt idx="8">
                  <c:v>610.5</c:v>
                </c:pt>
                <c:pt idx="9">
                  <c:v>624</c:v>
                </c:pt>
                <c:pt idx="10">
                  <c:v>624</c:v>
                </c:pt>
                <c:pt idx="11">
                  <c:v>624</c:v>
                </c:pt>
                <c:pt idx="12">
                  <c:v>624</c:v>
                </c:pt>
                <c:pt idx="13">
                  <c:v>896</c:v>
                </c:pt>
                <c:pt idx="14">
                  <c:v>896</c:v>
                </c:pt>
                <c:pt idx="15">
                  <c:v>896</c:v>
                </c:pt>
                <c:pt idx="16">
                  <c:v>896</c:v>
                </c:pt>
                <c:pt idx="17">
                  <c:v>1048.5</c:v>
                </c:pt>
                <c:pt idx="18">
                  <c:v>1048.5</c:v>
                </c:pt>
                <c:pt idx="19">
                  <c:v>1048.5</c:v>
                </c:pt>
                <c:pt idx="20">
                  <c:v>1048.5</c:v>
                </c:pt>
                <c:pt idx="21">
                  <c:v>1221</c:v>
                </c:pt>
                <c:pt idx="22">
                  <c:v>1221</c:v>
                </c:pt>
                <c:pt idx="23">
                  <c:v>1221</c:v>
                </c:pt>
                <c:pt idx="24">
                  <c:v>1635.5</c:v>
                </c:pt>
                <c:pt idx="25">
                  <c:v>1635.5</c:v>
                </c:pt>
                <c:pt idx="26">
                  <c:v>1635.5</c:v>
                </c:pt>
                <c:pt idx="27">
                  <c:v>1311.5</c:v>
                </c:pt>
                <c:pt idx="28">
                  <c:v>1311.5</c:v>
                </c:pt>
                <c:pt idx="29">
                  <c:v>1311.5</c:v>
                </c:pt>
                <c:pt idx="30">
                  <c:v>1311.5</c:v>
                </c:pt>
                <c:pt idx="31">
                  <c:v>1635.5</c:v>
                </c:pt>
                <c:pt idx="32">
                  <c:v>1921</c:v>
                </c:pt>
                <c:pt idx="33">
                  <c:v>1921</c:v>
                </c:pt>
                <c:pt idx="34">
                  <c:v>1921</c:v>
                </c:pt>
                <c:pt idx="35">
                  <c:v>1921</c:v>
                </c:pt>
                <c:pt idx="36">
                  <c:v>2220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34-4337-B698-59BC19B476E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-3346.5</c:v>
                </c:pt>
                <c:pt idx="1">
                  <c:v>-3308</c:v>
                </c:pt>
                <c:pt idx="2">
                  <c:v>0.5</c:v>
                </c:pt>
                <c:pt idx="3">
                  <c:v>657.5</c:v>
                </c:pt>
                <c:pt idx="4">
                  <c:v>610.5</c:v>
                </c:pt>
                <c:pt idx="5">
                  <c:v>610.5</c:v>
                </c:pt>
                <c:pt idx="6">
                  <c:v>610.5</c:v>
                </c:pt>
                <c:pt idx="7">
                  <c:v>610.5</c:v>
                </c:pt>
                <c:pt idx="8">
                  <c:v>610.5</c:v>
                </c:pt>
                <c:pt idx="9">
                  <c:v>624</c:v>
                </c:pt>
                <c:pt idx="10">
                  <c:v>624</c:v>
                </c:pt>
                <c:pt idx="11">
                  <c:v>624</c:v>
                </c:pt>
                <c:pt idx="12">
                  <c:v>624</c:v>
                </c:pt>
                <c:pt idx="13">
                  <c:v>896</c:v>
                </c:pt>
                <c:pt idx="14">
                  <c:v>896</c:v>
                </c:pt>
                <c:pt idx="15">
                  <c:v>896</c:v>
                </c:pt>
                <c:pt idx="16">
                  <c:v>896</c:v>
                </c:pt>
                <c:pt idx="17">
                  <c:v>1048.5</c:v>
                </c:pt>
                <c:pt idx="18">
                  <c:v>1048.5</c:v>
                </c:pt>
                <c:pt idx="19">
                  <c:v>1048.5</c:v>
                </c:pt>
                <c:pt idx="20">
                  <c:v>1048.5</c:v>
                </c:pt>
                <c:pt idx="21">
                  <c:v>1221</c:v>
                </c:pt>
                <c:pt idx="22">
                  <c:v>1221</c:v>
                </c:pt>
                <c:pt idx="23">
                  <c:v>1221</c:v>
                </c:pt>
                <c:pt idx="24">
                  <c:v>1635.5</c:v>
                </c:pt>
                <c:pt idx="25">
                  <c:v>1635.5</c:v>
                </c:pt>
                <c:pt idx="26">
                  <c:v>1635.5</c:v>
                </c:pt>
                <c:pt idx="27">
                  <c:v>1311.5</c:v>
                </c:pt>
                <c:pt idx="28">
                  <c:v>1311.5</c:v>
                </c:pt>
                <c:pt idx="29">
                  <c:v>1311.5</c:v>
                </c:pt>
                <c:pt idx="30">
                  <c:v>1311.5</c:v>
                </c:pt>
                <c:pt idx="31">
                  <c:v>1635.5</c:v>
                </c:pt>
                <c:pt idx="32">
                  <c:v>1921</c:v>
                </c:pt>
                <c:pt idx="33">
                  <c:v>1921</c:v>
                </c:pt>
                <c:pt idx="34">
                  <c:v>1921</c:v>
                </c:pt>
                <c:pt idx="35">
                  <c:v>1921</c:v>
                </c:pt>
                <c:pt idx="36">
                  <c:v>2220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34-4337-B698-59BC19B476E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-3346.5</c:v>
                </c:pt>
                <c:pt idx="1">
                  <c:v>-3308</c:v>
                </c:pt>
                <c:pt idx="2">
                  <c:v>0.5</c:v>
                </c:pt>
                <c:pt idx="3">
                  <c:v>657.5</c:v>
                </c:pt>
                <c:pt idx="4">
                  <c:v>610.5</c:v>
                </c:pt>
                <c:pt idx="5">
                  <c:v>610.5</c:v>
                </c:pt>
                <c:pt idx="6">
                  <c:v>610.5</c:v>
                </c:pt>
                <c:pt idx="7">
                  <c:v>610.5</c:v>
                </c:pt>
                <c:pt idx="8">
                  <c:v>610.5</c:v>
                </c:pt>
                <c:pt idx="9">
                  <c:v>624</c:v>
                </c:pt>
                <c:pt idx="10">
                  <c:v>624</c:v>
                </c:pt>
                <c:pt idx="11">
                  <c:v>624</c:v>
                </c:pt>
                <c:pt idx="12">
                  <c:v>624</c:v>
                </c:pt>
                <c:pt idx="13">
                  <c:v>896</c:v>
                </c:pt>
                <c:pt idx="14">
                  <c:v>896</c:v>
                </c:pt>
                <c:pt idx="15">
                  <c:v>896</c:v>
                </c:pt>
                <c:pt idx="16">
                  <c:v>896</c:v>
                </c:pt>
                <c:pt idx="17">
                  <c:v>1048.5</c:v>
                </c:pt>
                <c:pt idx="18">
                  <c:v>1048.5</c:v>
                </c:pt>
                <c:pt idx="19">
                  <c:v>1048.5</c:v>
                </c:pt>
                <c:pt idx="20">
                  <c:v>1048.5</c:v>
                </c:pt>
                <c:pt idx="21">
                  <c:v>1221</c:v>
                </c:pt>
                <c:pt idx="22">
                  <c:v>1221</c:v>
                </c:pt>
                <c:pt idx="23">
                  <c:v>1221</c:v>
                </c:pt>
                <c:pt idx="24">
                  <c:v>1635.5</c:v>
                </c:pt>
                <c:pt idx="25">
                  <c:v>1635.5</c:v>
                </c:pt>
                <c:pt idx="26">
                  <c:v>1635.5</c:v>
                </c:pt>
                <c:pt idx="27">
                  <c:v>1311.5</c:v>
                </c:pt>
                <c:pt idx="28">
                  <c:v>1311.5</c:v>
                </c:pt>
                <c:pt idx="29">
                  <c:v>1311.5</c:v>
                </c:pt>
                <c:pt idx="30">
                  <c:v>1311.5</c:v>
                </c:pt>
                <c:pt idx="31">
                  <c:v>1635.5</c:v>
                </c:pt>
                <c:pt idx="32">
                  <c:v>1921</c:v>
                </c:pt>
                <c:pt idx="33">
                  <c:v>1921</c:v>
                </c:pt>
                <c:pt idx="34">
                  <c:v>1921</c:v>
                </c:pt>
                <c:pt idx="35">
                  <c:v>1921</c:v>
                </c:pt>
                <c:pt idx="36">
                  <c:v>2220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34-4337-B698-59BC19B476E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-3346.5</c:v>
                </c:pt>
                <c:pt idx="1">
                  <c:v>-3308</c:v>
                </c:pt>
                <c:pt idx="2">
                  <c:v>0.5</c:v>
                </c:pt>
                <c:pt idx="3">
                  <c:v>657.5</c:v>
                </c:pt>
                <c:pt idx="4">
                  <c:v>610.5</c:v>
                </c:pt>
                <c:pt idx="5">
                  <c:v>610.5</c:v>
                </c:pt>
                <c:pt idx="6">
                  <c:v>610.5</c:v>
                </c:pt>
                <c:pt idx="7">
                  <c:v>610.5</c:v>
                </c:pt>
                <c:pt idx="8">
                  <c:v>610.5</c:v>
                </c:pt>
                <c:pt idx="9">
                  <c:v>624</c:v>
                </c:pt>
                <c:pt idx="10">
                  <c:v>624</c:v>
                </c:pt>
                <c:pt idx="11">
                  <c:v>624</c:v>
                </c:pt>
                <c:pt idx="12">
                  <c:v>624</c:v>
                </c:pt>
                <c:pt idx="13">
                  <c:v>896</c:v>
                </c:pt>
                <c:pt idx="14">
                  <c:v>896</c:v>
                </c:pt>
                <c:pt idx="15">
                  <c:v>896</c:v>
                </c:pt>
                <c:pt idx="16">
                  <c:v>896</c:v>
                </c:pt>
                <c:pt idx="17">
                  <c:v>1048.5</c:v>
                </c:pt>
                <c:pt idx="18">
                  <c:v>1048.5</c:v>
                </c:pt>
                <c:pt idx="19">
                  <c:v>1048.5</c:v>
                </c:pt>
                <c:pt idx="20">
                  <c:v>1048.5</c:v>
                </c:pt>
                <c:pt idx="21">
                  <c:v>1221</c:v>
                </c:pt>
                <c:pt idx="22">
                  <c:v>1221</c:v>
                </c:pt>
                <c:pt idx="23">
                  <c:v>1221</c:v>
                </c:pt>
                <c:pt idx="24">
                  <c:v>1635.5</c:v>
                </c:pt>
                <c:pt idx="25">
                  <c:v>1635.5</c:v>
                </c:pt>
                <c:pt idx="26">
                  <c:v>1635.5</c:v>
                </c:pt>
                <c:pt idx="27">
                  <c:v>1311.5</c:v>
                </c:pt>
                <c:pt idx="28">
                  <c:v>1311.5</c:v>
                </c:pt>
                <c:pt idx="29">
                  <c:v>1311.5</c:v>
                </c:pt>
                <c:pt idx="30">
                  <c:v>1311.5</c:v>
                </c:pt>
                <c:pt idx="31">
                  <c:v>1635.5</c:v>
                </c:pt>
                <c:pt idx="32">
                  <c:v>1921</c:v>
                </c:pt>
                <c:pt idx="33">
                  <c:v>1921</c:v>
                </c:pt>
                <c:pt idx="34">
                  <c:v>1921</c:v>
                </c:pt>
                <c:pt idx="35">
                  <c:v>1921</c:v>
                </c:pt>
                <c:pt idx="36">
                  <c:v>2220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34-4337-B698-59BC19B476E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1.5E-3</c:v>
                  </c:pt>
                  <c:pt idx="1">
                    <c:v>1.4E-3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1E-3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1E-3</c:v>
                  </c:pt>
                  <c:pt idx="9">
                    <c:v>1.4E-3</c:v>
                  </c:pt>
                  <c:pt idx="10">
                    <c:v>1.1000000000000001E-3</c:v>
                  </c:pt>
                  <c:pt idx="11">
                    <c:v>1E-3</c:v>
                  </c:pt>
                  <c:pt idx="12">
                    <c:v>2E-3</c:v>
                  </c:pt>
                  <c:pt idx="13">
                    <c:v>2E-3</c:v>
                  </c:pt>
                  <c:pt idx="14">
                    <c:v>1.6000000000000001E-3</c:v>
                  </c:pt>
                  <c:pt idx="15">
                    <c:v>1.2999999999999999E-3</c:v>
                  </c:pt>
                  <c:pt idx="16">
                    <c:v>1E-3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8.0000000000000004E-4</c:v>
                  </c:pt>
                  <c:pt idx="20">
                    <c:v>8.9999999999999998E-4</c:v>
                  </c:pt>
                  <c:pt idx="21">
                    <c:v>3.3E-3</c:v>
                  </c:pt>
                  <c:pt idx="22">
                    <c:v>1.2999999999999999E-3</c:v>
                  </c:pt>
                  <c:pt idx="23">
                    <c:v>1.5E-3</c:v>
                  </c:pt>
                  <c:pt idx="24">
                    <c:v>4.0000000000000002E-4</c:v>
                  </c:pt>
                  <c:pt idx="25">
                    <c:v>5.0000000000000001E-4</c:v>
                  </c:pt>
                  <c:pt idx="26">
                    <c:v>5.0000000000000001E-4</c:v>
                  </c:pt>
                  <c:pt idx="27">
                    <c:v>6.9999999999999999E-4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5.0000000000000001E-4</c:v>
                  </c:pt>
                  <c:pt idx="31">
                    <c:v>1.1999999999999999E-3</c:v>
                  </c:pt>
                  <c:pt idx="32">
                    <c:v>1.6000000000000001E-3</c:v>
                  </c:pt>
                  <c:pt idx="33">
                    <c:v>8.0000000000000004E-4</c:v>
                  </c:pt>
                  <c:pt idx="34">
                    <c:v>6.9999999999999999E-4</c:v>
                  </c:pt>
                  <c:pt idx="35">
                    <c:v>2.2000000000000001E-3</c:v>
                  </c:pt>
                  <c:pt idx="3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-3346.5</c:v>
                </c:pt>
                <c:pt idx="1">
                  <c:v>-3308</c:v>
                </c:pt>
                <c:pt idx="2">
                  <c:v>0.5</c:v>
                </c:pt>
                <c:pt idx="3">
                  <c:v>657.5</c:v>
                </c:pt>
                <c:pt idx="4">
                  <c:v>610.5</c:v>
                </c:pt>
                <c:pt idx="5">
                  <c:v>610.5</c:v>
                </c:pt>
                <c:pt idx="6">
                  <c:v>610.5</c:v>
                </c:pt>
                <c:pt idx="7">
                  <c:v>610.5</c:v>
                </c:pt>
                <c:pt idx="8">
                  <c:v>610.5</c:v>
                </c:pt>
                <c:pt idx="9">
                  <c:v>624</c:v>
                </c:pt>
                <c:pt idx="10">
                  <c:v>624</c:v>
                </c:pt>
                <c:pt idx="11">
                  <c:v>624</c:v>
                </c:pt>
                <c:pt idx="12">
                  <c:v>624</c:v>
                </c:pt>
                <c:pt idx="13">
                  <c:v>896</c:v>
                </c:pt>
                <c:pt idx="14">
                  <c:v>896</c:v>
                </c:pt>
                <c:pt idx="15">
                  <c:v>896</c:v>
                </c:pt>
                <c:pt idx="16">
                  <c:v>896</c:v>
                </c:pt>
                <c:pt idx="17">
                  <c:v>1048.5</c:v>
                </c:pt>
                <c:pt idx="18">
                  <c:v>1048.5</c:v>
                </c:pt>
                <c:pt idx="19">
                  <c:v>1048.5</c:v>
                </c:pt>
                <c:pt idx="20">
                  <c:v>1048.5</c:v>
                </c:pt>
                <c:pt idx="21">
                  <c:v>1221</c:v>
                </c:pt>
                <c:pt idx="22">
                  <c:v>1221</c:v>
                </c:pt>
                <c:pt idx="23">
                  <c:v>1221</c:v>
                </c:pt>
                <c:pt idx="24">
                  <c:v>1635.5</c:v>
                </c:pt>
                <c:pt idx="25">
                  <c:v>1635.5</c:v>
                </c:pt>
                <c:pt idx="26">
                  <c:v>1635.5</c:v>
                </c:pt>
                <c:pt idx="27">
                  <c:v>1311.5</c:v>
                </c:pt>
                <c:pt idx="28">
                  <c:v>1311.5</c:v>
                </c:pt>
                <c:pt idx="29">
                  <c:v>1311.5</c:v>
                </c:pt>
                <c:pt idx="30">
                  <c:v>1311.5</c:v>
                </c:pt>
                <c:pt idx="31">
                  <c:v>1635.5</c:v>
                </c:pt>
                <c:pt idx="32">
                  <c:v>1921</c:v>
                </c:pt>
                <c:pt idx="33">
                  <c:v>1921</c:v>
                </c:pt>
                <c:pt idx="34">
                  <c:v>1921</c:v>
                </c:pt>
                <c:pt idx="35">
                  <c:v>1921</c:v>
                </c:pt>
                <c:pt idx="36">
                  <c:v>2220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34-4337-B698-59BC19B476E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-3346.5</c:v>
                </c:pt>
                <c:pt idx="1">
                  <c:v>-3308</c:v>
                </c:pt>
                <c:pt idx="2">
                  <c:v>0.5</c:v>
                </c:pt>
                <c:pt idx="3">
                  <c:v>657.5</c:v>
                </c:pt>
                <c:pt idx="4">
                  <c:v>610.5</c:v>
                </c:pt>
                <c:pt idx="5">
                  <c:v>610.5</c:v>
                </c:pt>
                <c:pt idx="6">
                  <c:v>610.5</c:v>
                </c:pt>
                <c:pt idx="7">
                  <c:v>610.5</c:v>
                </c:pt>
                <c:pt idx="8">
                  <c:v>610.5</c:v>
                </c:pt>
                <c:pt idx="9">
                  <c:v>624</c:v>
                </c:pt>
                <c:pt idx="10">
                  <c:v>624</c:v>
                </c:pt>
                <c:pt idx="11">
                  <c:v>624</c:v>
                </c:pt>
                <c:pt idx="12">
                  <c:v>624</c:v>
                </c:pt>
                <c:pt idx="13">
                  <c:v>896</c:v>
                </c:pt>
                <c:pt idx="14">
                  <c:v>896</c:v>
                </c:pt>
                <c:pt idx="15">
                  <c:v>896</c:v>
                </c:pt>
                <c:pt idx="16">
                  <c:v>896</c:v>
                </c:pt>
                <c:pt idx="17">
                  <c:v>1048.5</c:v>
                </c:pt>
                <c:pt idx="18">
                  <c:v>1048.5</c:v>
                </c:pt>
                <c:pt idx="19">
                  <c:v>1048.5</c:v>
                </c:pt>
                <c:pt idx="20">
                  <c:v>1048.5</c:v>
                </c:pt>
                <c:pt idx="21">
                  <c:v>1221</c:v>
                </c:pt>
                <c:pt idx="22">
                  <c:v>1221</c:v>
                </c:pt>
                <c:pt idx="23">
                  <c:v>1221</c:v>
                </c:pt>
                <c:pt idx="24">
                  <c:v>1635.5</c:v>
                </c:pt>
                <c:pt idx="25">
                  <c:v>1635.5</c:v>
                </c:pt>
                <c:pt idx="26">
                  <c:v>1635.5</c:v>
                </c:pt>
                <c:pt idx="27">
                  <c:v>1311.5</c:v>
                </c:pt>
                <c:pt idx="28">
                  <c:v>1311.5</c:v>
                </c:pt>
                <c:pt idx="29">
                  <c:v>1311.5</c:v>
                </c:pt>
                <c:pt idx="30">
                  <c:v>1311.5</c:v>
                </c:pt>
                <c:pt idx="31">
                  <c:v>1635.5</c:v>
                </c:pt>
                <c:pt idx="32">
                  <c:v>1921</c:v>
                </c:pt>
                <c:pt idx="33">
                  <c:v>1921</c:v>
                </c:pt>
                <c:pt idx="34">
                  <c:v>1921</c:v>
                </c:pt>
                <c:pt idx="35">
                  <c:v>1921</c:v>
                </c:pt>
                <c:pt idx="36">
                  <c:v>2220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7.2046115099439034E-2</c:v>
                </c:pt>
                <c:pt idx="1">
                  <c:v>6.4950558719533813E-2</c:v>
                </c:pt>
                <c:pt idx="2">
                  <c:v>-0.54480653953803593</c:v>
                </c:pt>
                <c:pt idx="3">
                  <c:v>-0.66589174841070431</c:v>
                </c:pt>
                <c:pt idx="4">
                  <c:v>-0.65722964062224865</c:v>
                </c:pt>
                <c:pt idx="5">
                  <c:v>-0.65722964062224865</c:v>
                </c:pt>
                <c:pt idx="6">
                  <c:v>-0.65722964062224865</c:v>
                </c:pt>
                <c:pt idx="7">
                  <c:v>-0.65722964062224865</c:v>
                </c:pt>
                <c:pt idx="8">
                  <c:v>-0.65722964062224865</c:v>
                </c:pt>
                <c:pt idx="9">
                  <c:v>-0.65971769285935822</c:v>
                </c:pt>
                <c:pt idx="10">
                  <c:v>-0.65971769285935822</c:v>
                </c:pt>
                <c:pt idx="11">
                  <c:v>-0.65971769285935822</c:v>
                </c:pt>
                <c:pt idx="12">
                  <c:v>-0.65971769285935822</c:v>
                </c:pt>
                <c:pt idx="13">
                  <c:v>-0.70984733793297439</c:v>
                </c:pt>
                <c:pt idx="14">
                  <c:v>-0.70984733793297439</c:v>
                </c:pt>
                <c:pt idx="15">
                  <c:v>-0.70984733793297439</c:v>
                </c:pt>
                <c:pt idx="16">
                  <c:v>-0.70984733793297439</c:v>
                </c:pt>
                <c:pt idx="17">
                  <c:v>-0.73795311320402757</c:v>
                </c:pt>
                <c:pt idx="18">
                  <c:v>-0.73795311320402757</c:v>
                </c:pt>
                <c:pt idx="19">
                  <c:v>-0.73795311320402757</c:v>
                </c:pt>
                <c:pt idx="20">
                  <c:v>-0.73795311320402757</c:v>
                </c:pt>
                <c:pt idx="21">
                  <c:v>-0.76974489178931715</c:v>
                </c:pt>
                <c:pt idx="22">
                  <c:v>-0.76974489178931715</c:v>
                </c:pt>
                <c:pt idx="23">
                  <c:v>-0.76974489178931715</c:v>
                </c:pt>
                <c:pt idx="24">
                  <c:v>-0.84613731047686813</c:v>
                </c:pt>
                <c:pt idx="25">
                  <c:v>-0.84613731047686813</c:v>
                </c:pt>
                <c:pt idx="26">
                  <c:v>-0.84613731047686813</c:v>
                </c:pt>
                <c:pt idx="27">
                  <c:v>-0.78642405678623728</c:v>
                </c:pt>
                <c:pt idx="28">
                  <c:v>-0.78642405678623728</c:v>
                </c:pt>
                <c:pt idx="29">
                  <c:v>-0.78642405678623728</c:v>
                </c:pt>
                <c:pt idx="30">
                  <c:v>-0.78642405678623728</c:v>
                </c:pt>
                <c:pt idx="31">
                  <c:v>-0.84613731047686813</c:v>
                </c:pt>
                <c:pt idx="32">
                  <c:v>-0.89875500778759398</c:v>
                </c:pt>
                <c:pt idx="33">
                  <c:v>-0.89875500778759398</c:v>
                </c:pt>
                <c:pt idx="34">
                  <c:v>-0.89875500778759398</c:v>
                </c:pt>
                <c:pt idx="35">
                  <c:v>-0.89875500778759398</c:v>
                </c:pt>
                <c:pt idx="36">
                  <c:v>-0.95386075733542941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34-4337-B698-59BC19B47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777432"/>
        <c:axId val="1"/>
      </c:scatterChart>
      <c:valAx>
        <c:axId val="69777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777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97937099967764"/>
          <c:w val="0.6556390977443609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865E71-1F0C-586C-06AE-948ACC2A7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8F169F63-E575-E7BA-4E5E-B45F9A08D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6939"/>
  <sheetViews>
    <sheetView tabSelected="1" workbookViewId="0">
      <pane xSplit="14" ySplit="21" topLeftCell="O37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32"/>
      <c r="F1" s="32"/>
      <c r="G1" s="33" t="s">
        <v>41</v>
      </c>
      <c r="H1" s="34" t="s">
        <v>42</v>
      </c>
      <c r="I1" s="30" t="s">
        <v>38</v>
      </c>
      <c r="J1" s="30" t="s">
        <v>38</v>
      </c>
      <c r="K1" s="35">
        <v>54994.7978</v>
      </c>
      <c r="L1" s="35">
        <v>1.1143000000000001</v>
      </c>
    </row>
    <row r="2" spans="1:12">
      <c r="A2" t="s">
        <v>25</v>
      </c>
      <c r="B2" t="s">
        <v>41</v>
      </c>
      <c r="C2" s="9"/>
    </row>
    <row r="3" spans="1:12" ht="13.5" thickBot="1"/>
    <row r="4" spans="1:12" ht="14.25" thickTop="1" thickBot="1">
      <c r="A4" s="29" t="s">
        <v>39</v>
      </c>
      <c r="C4" s="7" t="s">
        <v>38</v>
      </c>
      <c r="D4" s="8" t="s">
        <v>38</v>
      </c>
      <c r="F4" s="25" t="str">
        <f>"F"&amp;B9</f>
        <v>F25</v>
      </c>
      <c r="G4" s="26" t="str">
        <f>"G"&amp;B9</f>
        <v>G25</v>
      </c>
    </row>
    <row r="5" spans="1:12" ht="13.5" thickTop="1">
      <c r="A5" s="10" t="s">
        <v>31</v>
      </c>
      <c r="B5" s="11"/>
      <c r="C5" s="12">
        <v>-9.5</v>
      </c>
      <c r="D5" s="11" t="s">
        <v>32</v>
      </c>
    </row>
    <row r="6" spans="1:12">
      <c r="A6" s="4" t="s">
        <v>3</v>
      </c>
    </row>
    <row r="7" spans="1:12">
      <c r="A7" t="s">
        <v>4</v>
      </c>
      <c r="C7">
        <v>54994.7978</v>
      </c>
    </row>
    <row r="8" spans="1:12">
      <c r="A8" t="s">
        <v>5</v>
      </c>
      <c r="C8">
        <v>1.1141180007691263</v>
      </c>
      <c r="D8" s="31" t="s">
        <v>53</v>
      </c>
    </row>
    <row r="9" spans="1:12">
      <c r="A9" s="27" t="s">
        <v>37</v>
      </c>
      <c r="B9" s="28">
        <v>25</v>
      </c>
      <c r="C9" s="25" t="str">
        <f>"F"&amp;B9</f>
        <v>F25</v>
      </c>
      <c r="D9" s="26" t="str">
        <f>"G"&amp;B9</f>
        <v>G25</v>
      </c>
    </row>
    <row r="10" spans="1:12" ht="13.5" thickBot="1">
      <c r="A10" s="11"/>
      <c r="B10" s="11"/>
      <c r="C10" s="3" t="s">
        <v>21</v>
      </c>
      <c r="D10" s="3" t="s">
        <v>22</v>
      </c>
      <c r="E10" s="11"/>
    </row>
    <row r="11" spans="1:12">
      <c r="A11" s="11" t="s">
        <v>17</v>
      </c>
      <c r="B11" s="11"/>
      <c r="C11" s="24">
        <f ca="1">INTERCEPT(INDIRECT($D$9):G992,INDIRECT($C$9):F992)</f>
        <v>1.5272139284952285E-2</v>
      </c>
      <c r="D11" s="13"/>
      <c r="E11" s="11"/>
    </row>
    <row r="12" spans="1:12">
      <c r="A12" s="11" t="s">
        <v>18</v>
      </c>
      <c r="B12" s="11"/>
      <c r="C12" s="24">
        <f ca="1">SLOPE(INDIRECT($D$9):G992,INDIRECT($C$9):F992)</f>
        <v>-4.4176990736296703E-6</v>
      </c>
      <c r="D12" s="13"/>
      <c r="E12" s="11"/>
    </row>
    <row r="13" spans="1:12">
      <c r="A13" s="11" t="s">
        <v>20</v>
      </c>
      <c r="B13" s="11"/>
      <c r="C13" s="13" t="s">
        <v>15</v>
      </c>
    </row>
    <row r="14" spans="1:12">
      <c r="A14" s="11"/>
      <c r="B14" s="11"/>
      <c r="C14" s="11"/>
    </row>
    <row r="15" spans="1:12">
      <c r="A15" s="14" t="s">
        <v>19</v>
      </c>
      <c r="B15" s="11"/>
      <c r="C15" s="15">
        <f ca="1">(C7+C11)+(C8+C12)*INT(MAX(F21:F3533))</f>
        <v>57467.031112971737</v>
      </c>
      <c r="E15" s="16" t="s">
        <v>47</v>
      </c>
      <c r="F15" s="12">
        <v>1</v>
      </c>
    </row>
    <row r="16" spans="1:12">
      <c r="A16" s="18" t="s">
        <v>6</v>
      </c>
      <c r="B16" s="11"/>
      <c r="C16" s="19">
        <f ca="1">+C8+C12</f>
        <v>1.1141135830700526</v>
      </c>
      <c r="E16" s="16" t="s">
        <v>33</v>
      </c>
      <c r="F16" s="17">
        <f ca="1">NOW()+15018.5+$C$5/24</f>
        <v>60354.745573032407</v>
      </c>
    </row>
    <row r="17" spans="1:17" ht="13.5" thickBot="1">
      <c r="A17" s="16" t="s">
        <v>30</v>
      </c>
      <c r="B17" s="11"/>
      <c r="C17" s="11">
        <f>COUNT(C21:C2191)</f>
        <v>37</v>
      </c>
      <c r="E17" s="16" t="s">
        <v>48</v>
      </c>
      <c r="F17" s="17">
        <f ca="1">ROUND(2*(F16-$C$7)/$C$8,0)/2+F15</f>
        <v>4812</v>
      </c>
    </row>
    <row r="18" spans="1:17" ht="14.25" thickTop="1" thickBot="1">
      <c r="A18" s="18" t="s">
        <v>7</v>
      </c>
      <c r="B18" s="11"/>
      <c r="C18" s="21">
        <f ca="1">+C15</f>
        <v>57467.031112971737</v>
      </c>
      <c r="D18" s="22">
        <f ca="1">+C16</f>
        <v>1.1141135830700526</v>
      </c>
      <c r="E18" s="16" t="s">
        <v>34</v>
      </c>
      <c r="F18" s="26">
        <f ca="1">ROUND(2*(F16-$C$15)/$C$16,0)/2+F15</f>
        <v>2593</v>
      </c>
    </row>
    <row r="19" spans="1:17" ht="13.5" thickTop="1">
      <c r="E19" s="16" t="s">
        <v>35</v>
      </c>
      <c r="F19" s="20">
        <f ca="1">+$C$15+$C$16*F18-15018.5-$C$5/24</f>
        <v>45337.823467205722</v>
      </c>
    </row>
    <row r="20" spans="1:17" ht="13.5" thickBot="1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2</v>
      </c>
      <c r="I20" s="6" t="s">
        <v>54</v>
      </c>
      <c r="J20" s="6" t="s">
        <v>0</v>
      </c>
      <c r="K20" s="6" t="s">
        <v>1</v>
      </c>
      <c r="L20" s="6" t="s">
        <v>27</v>
      </c>
      <c r="M20" s="6" t="s">
        <v>28</v>
      </c>
      <c r="N20" s="6" t="s">
        <v>29</v>
      </c>
      <c r="O20" s="6" t="s">
        <v>24</v>
      </c>
      <c r="P20" s="5" t="s">
        <v>23</v>
      </c>
      <c r="Q20" s="3" t="s">
        <v>16</v>
      </c>
    </row>
    <row r="21" spans="1:17">
      <c r="A21" s="37" t="s">
        <v>42</v>
      </c>
      <c r="B21" s="38" t="s">
        <v>43</v>
      </c>
      <c r="C21" s="39">
        <v>51265.827799999999</v>
      </c>
      <c r="D21" s="39">
        <v>1.5E-3</v>
      </c>
      <c r="E21" s="40">
        <f t="shared" ref="E21:E57" si="0">+(C21-C$7)/C$8</f>
        <v>-3347.0153048651255</v>
      </c>
      <c r="F21">
        <f t="shared" ref="F21:F57" si="1">ROUND(2*E21,0)/2</f>
        <v>-3347</v>
      </c>
      <c r="G21">
        <f t="shared" ref="G21:G57" si="2">+C21-(C$7+F21*C$8)</f>
        <v>-1.7051425733370706E-2</v>
      </c>
      <c r="I21">
        <f>+G21</f>
        <v>-1.7051425733370706E-2</v>
      </c>
      <c r="O21">
        <f t="shared" ref="O21:O57" ca="1" si="3">+C$11+C$12*$F21</f>
        <v>3.0058178084390791E-2</v>
      </c>
      <c r="Q21" s="2">
        <f t="shared" ref="Q21:Q57" si="4">+C21-15018.5</f>
        <v>36247.327799999999</v>
      </c>
    </row>
    <row r="22" spans="1:17">
      <c r="A22" s="37" t="s">
        <v>42</v>
      </c>
      <c r="B22" s="38" t="s">
        <v>44</v>
      </c>
      <c r="C22" s="39">
        <v>51308.717700000001</v>
      </c>
      <c r="D22" s="39">
        <v>1.4E-3</v>
      </c>
      <c r="E22" s="40">
        <f t="shared" si="0"/>
        <v>-3308.5185747428286</v>
      </c>
      <c r="F22">
        <f t="shared" si="1"/>
        <v>-3308.5</v>
      </c>
      <c r="G22">
        <f t="shared" si="2"/>
        <v>-2.069445534289116E-2</v>
      </c>
      <c r="I22">
        <f>+G22</f>
        <v>-2.069445534289116E-2</v>
      </c>
      <c r="O22">
        <f t="shared" ca="1" si="3"/>
        <v>2.9888096670056048E-2</v>
      </c>
      <c r="Q22" s="2">
        <f t="shared" si="4"/>
        <v>36290.217700000001</v>
      </c>
    </row>
    <row r="23" spans="1:17">
      <c r="A23" s="41" t="s">
        <v>45</v>
      </c>
      <c r="B23" s="42" t="s">
        <v>43</v>
      </c>
      <c r="C23" s="41">
        <v>54994.7978</v>
      </c>
      <c r="D23" s="41">
        <v>4.0000000000000002E-4</v>
      </c>
      <c r="E23" s="40">
        <f t="shared" si="0"/>
        <v>0</v>
      </c>
      <c r="F23">
        <f t="shared" si="1"/>
        <v>0</v>
      </c>
      <c r="G23">
        <f t="shared" si="2"/>
        <v>0</v>
      </c>
      <c r="K23">
        <f t="shared" ref="K23:K57" si="5">+G23</f>
        <v>0</v>
      </c>
      <c r="O23">
        <f t="shared" ca="1" si="3"/>
        <v>1.5272139284952285E-2</v>
      </c>
      <c r="Q23" s="2">
        <f t="shared" si="4"/>
        <v>39976.2978</v>
      </c>
    </row>
    <row r="24" spans="1:17">
      <c r="A24" s="43" t="s">
        <v>49</v>
      </c>
      <c r="B24" s="44" t="s">
        <v>43</v>
      </c>
      <c r="C24" s="43">
        <v>55726.7817</v>
      </c>
      <c r="D24" s="43">
        <v>6.9999999999999999E-4</v>
      </c>
      <c r="E24" s="40">
        <f t="shared" si="0"/>
        <v>657.00751580593578</v>
      </c>
      <c r="F24">
        <f t="shared" si="1"/>
        <v>657</v>
      </c>
      <c r="G24">
        <f t="shared" si="2"/>
        <v>8.3734946820186451E-3</v>
      </c>
      <c r="K24">
        <f t="shared" si="5"/>
        <v>8.3734946820186451E-3</v>
      </c>
      <c r="O24">
        <f t="shared" ca="1" si="3"/>
        <v>1.2369710993577591E-2</v>
      </c>
      <c r="Q24" s="2">
        <f t="shared" si="4"/>
        <v>40708.2817</v>
      </c>
    </row>
    <row r="25" spans="1:17">
      <c r="A25" s="52" t="s">
        <v>50</v>
      </c>
      <c r="B25" s="53" t="s">
        <v>43</v>
      </c>
      <c r="C25" s="54">
        <v>55674.41822</v>
      </c>
      <c r="D25" s="54">
        <v>1.5E-3</v>
      </c>
      <c r="E25" s="40">
        <f t="shared" si="0"/>
        <v>610.00757507806748</v>
      </c>
      <c r="F25">
        <f t="shared" si="1"/>
        <v>610</v>
      </c>
      <c r="G25">
        <f t="shared" si="2"/>
        <v>8.4395308294915594E-3</v>
      </c>
      <c r="K25">
        <f t="shared" si="5"/>
        <v>8.4395308294915594E-3</v>
      </c>
      <c r="O25">
        <f t="shared" ca="1" si="3"/>
        <v>1.2577342850038186E-2</v>
      </c>
      <c r="Q25" s="2">
        <f t="shared" si="4"/>
        <v>40655.91822</v>
      </c>
    </row>
    <row r="26" spans="1:17">
      <c r="A26" s="52" t="s">
        <v>50</v>
      </c>
      <c r="B26" s="53" t="s">
        <v>43</v>
      </c>
      <c r="C26" s="54">
        <v>55674.419260000002</v>
      </c>
      <c r="D26" s="54">
        <v>1E-3</v>
      </c>
      <c r="E26" s="40">
        <f t="shared" si="0"/>
        <v>610.00850855190254</v>
      </c>
      <c r="F26">
        <f t="shared" si="1"/>
        <v>610</v>
      </c>
      <c r="G26">
        <f t="shared" si="2"/>
        <v>9.47953083232278E-3</v>
      </c>
      <c r="K26">
        <f t="shared" si="5"/>
        <v>9.47953083232278E-3</v>
      </c>
      <c r="O26">
        <f t="shared" ca="1" si="3"/>
        <v>1.2577342850038186E-2</v>
      </c>
      <c r="Q26" s="2">
        <f t="shared" si="4"/>
        <v>40655.919260000002</v>
      </c>
    </row>
    <row r="27" spans="1:17">
      <c r="A27" s="52" t="s">
        <v>50</v>
      </c>
      <c r="B27" s="53" t="s">
        <v>43</v>
      </c>
      <c r="C27" s="54">
        <v>55674.419730000001</v>
      </c>
      <c r="D27" s="54">
        <v>8.0000000000000004E-4</v>
      </c>
      <c r="E27" s="40">
        <f t="shared" si="0"/>
        <v>610.00893041026825</v>
      </c>
      <c r="F27">
        <f t="shared" si="1"/>
        <v>610</v>
      </c>
      <c r="G27">
        <f t="shared" si="2"/>
        <v>9.9495308313635178E-3</v>
      </c>
      <c r="K27">
        <f t="shared" si="5"/>
        <v>9.9495308313635178E-3</v>
      </c>
      <c r="O27">
        <f t="shared" ca="1" si="3"/>
        <v>1.2577342850038186E-2</v>
      </c>
      <c r="Q27" s="2">
        <f t="shared" si="4"/>
        <v>40655.919730000001</v>
      </c>
    </row>
    <row r="28" spans="1:17">
      <c r="A28" s="52" t="s">
        <v>50</v>
      </c>
      <c r="B28" s="53" t="s">
        <v>43</v>
      </c>
      <c r="C28" s="54">
        <v>55674.42009</v>
      </c>
      <c r="D28" s="54">
        <v>4.0000000000000002E-4</v>
      </c>
      <c r="E28" s="40">
        <f t="shared" si="0"/>
        <v>610.00925353582409</v>
      </c>
      <c r="F28">
        <f t="shared" si="1"/>
        <v>610</v>
      </c>
      <c r="G28">
        <f t="shared" si="2"/>
        <v>1.030953082954511E-2</v>
      </c>
      <c r="K28">
        <f t="shared" si="5"/>
        <v>1.030953082954511E-2</v>
      </c>
      <c r="O28">
        <f t="shared" ca="1" si="3"/>
        <v>1.2577342850038186E-2</v>
      </c>
      <c r="Q28" s="2">
        <f t="shared" si="4"/>
        <v>40655.92009</v>
      </c>
    </row>
    <row r="29" spans="1:17">
      <c r="A29" s="52" t="s">
        <v>50</v>
      </c>
      <c r="B29" s="53" t="s">
        <v>43</v>
      </c>
      <c r="C29" s="54">
        <v>55674.42078</v>
      </c>
      <c r="D29" s="54">
        <v>1E-3</v>
      </c>
      <c r="E29" s="40">
        <f t="shared" si="0"/>
        <v>610.00987285980978</v>
      </c>
      <c r="F29">
        <f t="shared" si="1"/>
        <v>610</v>
      </c>
      <c r="G29">
        <f t="shared" si="2"/>
        <v>1.0999530830304138E-2</v>
      </c>
      <c r="K29">
        <f t="shared" si="5"/>
        <v>1.0999530830304138E-2</v>
      </c>
      <c r="O29">
        <f t="shared" ca="1" si="3"/>
        <v>1.2577342850038186E-2</v>
      </c>
      <c r="Q29" s="2">
        <f t="shared" si="4"/>
        <v>40655.92078</v>
      </c>
    </row>
    <row r="30" spans="1:17">
      <c r="A30" s="52" t="s">
        <v>50</v>
      </c>
      <c r="B30" s="53" t="s">
        <v>44</v>
      </c>
      <c r="C30" s="54">
        <v>55689.462610000002</v>
      </c>
      <c r="D30" s="54">
        <v>1.4E-3</v>
      </c>
      <c r="E30" s="40">
        <f t="shared" si="0"/>
        <v>623.51098314580986</v>
      </c>
      <c r="F30">
        <f t="shared" si="1"/>
        <v>623.5</v>
      </c>
      <c r="G30">
        <f t="shared" si="2"/>
        <v>1.2236520451551769E-2</v>
      </c>
      <c r="K30">
        <f t="shared" si="5"/>
        <v>1.2236520451551769E-2</v>
      </c>
      <c r="O30">
        <f t="shared" ca="1" si="3"/>
        <v>1.2517703912544184E-2</v>
      </c>
      <c r="Q30" s="2">
        <f t="shared" si="4"/>
        <v>40670.962610000002</v>
      </c>
    </row>
    <row r="31" spans="1:17">
      <c r="A31" s="52" t="s">
        <v>50</v>
      </c>
      <c r="B31" s="53" t="s">
        <v>44</v>
      </c>
      <c r="C31" s="54">
        <v>55689.462950000001</v>
      </c>
      <c r="D31" s="54">
        <v>1.1000000000000001E-3</v>
      </c>
      <c r="E31" s="40">
        <f t="shared" si="0"/>
        <v>623.51128831994617</v>
      </c>
      <c r="F31">
        <f t="shared" si="1"/>
        <v>623.5</v>
      </c>
      <c r="G31">
        <f t="shared" si="2"/>
        <v>1.2576520450238604E-2</v>
      </c>
      <c r="K31">
        <f t="shared" si="5"/>
        <v>1.2576520450238604E-2</v>
      </c>
      <c r="O31">
        <f t="shared" ca="1" si="3"/>
        <v>1.2517703912544184E-2</v>
      </c>
      <c r="Q31" s="2">
        <f t="shared" si="4"/>
        <v>40670.962950000001</v>
      </c>
    </row>
    <row r="32" spans="1:17">
      <c r="A32" s="52" t="s">
        <v>50</v>
      </c>
      <c r="B32" s="53" t="s">
        <v>44</v>
      </c>
      <c r="C32" s="54">
        <v>55689.463949999998</v>
      </c>
      <c r="D32" s="54">
        <v>1E-3</v>
      </c>
      <c r="E32" s="40">
        <f t="shared" si="0"/>
        <v>623.51218589093583</v>
      </c>
      <c r="F32">
        <f t="shared" si="1"/>
        <v>623.5</v>
      </c>
      <c r="G32">
        <f t="shared" si="2"/>
        <v>1.3576520446804352E-2</v>
      </c>
      <c r="K32">
        <f t="shared" si="5"/>
        <v>1.3576520446804352E-2</v>
      </c>
      <c r="O32">
        <f t="shared" ca="1" si="3"/>
        <v>1.2517703912544184E-2</v>
      </c>
      <c r="Q32" s="2">
        <f t="shared" si="4"/>
        <v>40670.963949999998</v>
      </c>
    </row>
    <row r="33" spans="1:17">
      <c r="A33" s="52" t="s">
        <v>50</v>
      </c>
      <c r="B33" s="53" t="s">
        <v>44</v>
      </c>
      <c r="C33" s="54">
        <v>55689.465510000002</v>
      </c>
      <c r="D33" s="54">
        <v>2E-3</v>
      </c>
      <c r="E33" s="40">
        <f t="shared" si="0"/>
        <v>623.51358610168836</v>
      </c>
      <c r="F33">
        <f t="shared" si="1"/>
        <v>623.5</v>
      </c>
      <c r="G33">
        <f t="shared" si="2"/>
        <v>1.5136520451051183E-2</v>
      </c>
      <c r="K33">
        <f t="shared" si="5"/>
        <v>1.5136520451051183E-2</v>
      </c>
      <c r="O33">
        <f t="shared" ca="1" si="3"/>
        <v>1.2517703912544184E-2</v>
      </c>
      <c r="Q33" s="2">
        <f t="shared" si="4"/>
        <v>40670.965510000002</v>
      </c>
    </row>
    <row r="34" spans="1:17">
      <c r="A34" s="52" t="s">
        <v>50</v>
      </c>
      <c r="B34" s="53" t="s">
        <v>44</v>
      </c>
      <c r="C34" s="54">
        <v>55992.50359</v>
      </c>
      <c r="D34" s="54">
        <v>2E-3</v>
      </c>
      <c r="E34" s="40">
        <f t="shared" si="0"/>
        <v>895.51177641079164</v>
      </c>
      <c r="F34">
        <f t="shared" si="1"/>
        <v>895.5</v>
      </c>
      <c r="G34">
        <f t="shared" si="2"/>
        <v>1.3120311246893834E-2</v>
      </c>
      <c r="K34">
        <f t="shared" si="5"/>
        <v>1.3120311246893834E-2</v>
      </c>
      <c r="O34">
        <f t="shared" ca="1" si="3"/>
        <v>1.1316089764516915E-2</v>
      </c>
      <c r="Q34" s="2">
        <f t="shared" si="4"/>
        <v>40974.00359</v>
      </c>
    </row>
    <row r="35" spans="1:17">
      <c r="A35" s="52" t="s">
        <v>50</v>
      </c>
      <c r="B35" s="53" t="s">
        <v>44</v>
      </c>
      <c r="C35" s="54">
        <v>55992.503830000001</v>
      </c>
      <c r="D35" s="54">
        <v>1.6000000000000001E-3</v>
      </c>
      <c r="E35" s="40">
        <f t="shared" si="0"/>
        <v>895.51199182783103</v>
      </c>
      <c r="F35">
        <f t="shared" si="1"/>
        <v>895.5</v>
      </c>
      <c r="G35">
        <f t="shared" si="2"/>
        <v>1.3360311248106882E-2</v>
      </c>
      <c r="K35">
        <f t="shared" si="5"/>
        <v>1.3360311248106882E-2</v>
      </c>
      <c r="O35">
        <f t="shared" ca="1" si="3"/>
        <v>1.1316089764516915E-2</v>
      </c>
      <c r="Q35" s="2">
        <f t="shared" si="4"/>
        <v>40974.003830000001</v>
      </c>
    </row>
    <row r="36" spans="1:17">
      <c r="A36" s="52" t="s">
        <v>50</v>
      </c>
      <c r="B36" s="53" t="s">
        <v>44</v>
      </c>
      <c r="C36" s="54">
        <v>55992.504079999999</v>
      </c>
      <c r="D36" s="54">
        <v>1.2999999999999999E-3</v>
      </c>
      <c r="E36" s="40">
        <f t="shared" si="0"/>
        <v>895.51221622057676</v>
      </c>
      <c r="F36">
        <f t="shared" si="1"/>
        <v>895.5</v>
      </c>
      <c r="G36">
        <f t="shared" si="2"/>
        <v>1.361031124542933E-2</v>
      </c>
      <c r="K36">
        <f t="shared" si="5"/>
        <v>1.361031124542933E-2</v>
      </c>
      <c r="O36">
        <f t="shared" ca="1" si="3"/>
        <v>1.1316089764516915E-2</v>
      </c>
      <c r="Q36" s="2">
        <f t="shared" si="4"/>
        <v>40974.004079999999</v>
      </c>
    </row>
    <row r="37" spans="1:17">
      <c r="A37" s="52" t="s">
        <v>50</v>
      </c>
      <c r="B37" s="53" t="s">
        <v>44</v>
      </c>
      <c r="C37" s="54">
        <v>55992.504249999998</v>
      </c>
      <c r="D37" s="54">
        <v>1E-3</v>
      </c>
      <c r="E37" s="40">
        <f t="shared" si="0"/>
        <v>895.51236880764498</v>
      </c>
      <c r="F37">
        <f t="shared" si="1"/>
        <v>895.5</v>
      </c>
      <c r="G37">
        <f t="shared" si="2"/>
        <v>1.3780311244772747E-2</v>
      </c>
      <c r="K37">
        <f t="shared" si="5"/>
        <v>1.3780311244772747E-2</v>
      </c>
      <c r="O37">
        <f t="shared" ca="1" si="3"/>
        <v>1.1316089764516915E-2</v>
      </c>
      <c r="Q37" s="2">
        <f t="shared" si="4"/>
        <v>40974.004249999998</v>
      </c>
    </row>
    <row r="38" spans="1:17">
      <c r="A38" s="52" t="s">
        <v>50</v>
      </c>
      <c r="B38" s="53" t="s">
        <v>43</v>
      </c>
      <c r="C38" s="54">
        <v>56162.40524</v>
      </c>
      <c r="D38" s="54">
        <v>5.9999999999999995E-4</v>
      </c>
      <c r="E38" s="40">
        <f t="shared" si="0"/>
        <v>1048.0105690725286</v>
      </c>
      <c r="F38">
        <f t="shared" si="1"/>
        <v>1048</v>
      </c>
      <c r="G38">
        <f t="shared" si="2"/>
        <v>1.1775193954235874E-2</v>
      </c>
      <c r="K38">
        <f t="shared" si="5"/>
        <v>1.1775193954235874E-2</v>
      </c>
      <c r="O38">
        <f t="shared" ca="1" si="3"/>
        <v>1.064239065578839E-2</v>
      </c>
      <c r="Q38" s="2">
        <f t="shared" si="4"/>
        <v>41143.90524</v>
      </c>
    </row>
    <row r="39" spans="1:17">
      <c r="A39" s="52" t="s">
        <v>50</v>
      </c>
      <c r="B39" s="53" t="s">
        <v>43</v>
      </c>
      <c r="C39" s="54">
        <v>56162.405590000002</v>
      </c>
      <c r="D39" s="54">
        <v>1E-3</v>
      </c>
      <c r="E39" s="40">
        <f t="shared" si="0"/>
        <v>1048.0108832223777</v>
      </c>
      <c r="F39">
        <f t="shared" si="1"/>
        <v>1048</v>
      </c>
      <c r="G39">
        <f t="shared" si="2"/>
        <v>1.2125193956308067E-2</v>
      </c>
      <c r="K39">
        <f t="shared" si="5"/>
        <v>1.2125193956308067E-2</v>
      </c>
      <c r="O39">
        <f t="shared" ca="1" si="3"/>
        <v>1.064239065578839E-2</v>
      </c>
      <c r="Q39" s="2">
        <f t="shared" si="4"/>
        <v>41143.905590000002</v>
      </c>
    </row>
    <row r="40" spans="1:17">
      <c r="A40" s="52" t="s">
        <v>50</v>
      </c>
      <c r="B40" s="53" t="s">
        <v>43</v>
      </c>
      <c r="C40" s="54">
        <v>56162.406210000001</v>
      </c>
      <c r="D40" s="54">
        <v>8.0000000000000004E-4</v>
      </c>
      <c r="E40" s="40">
        <f t="shared" si="0"/>
        <v>1048.0114397163923</v>
      </c>
      <c r="F40">
        <f t="shared" si="1"/>
        <v>1048</v>
      </c>
      <c r="G40">
        <f t="shared" si="2"/>
        <v>1.2745193955197465E-2</v>
      </c>
      <c r="K40">
        <f t="shared" si="5"/>
        <v>1.2745193955197465E-2</v>
      </c>
      <c r="O40">
        <f t="shared" ca="1" si="3"/>
        <v>1.064239065578839E-2</v>
      </c>
      <c r="Q40" s="2">
        <f t="shared" si="4"/>
        <v>41143.906210000001</v>
      </c>
    </row>
    <row r="41" spans="1:17">
      <c r="A41" s="52" t="s">
        <v>50</v>
      </c>
      <c r="B41" s="53" t="s">
        <v>43</v>
      </c>
      <c r="C41" s="54">
        <v>56162.407460000002</v>
      </c>
      <c r="D41" s="54">
        <v>8.9999999999999998E-4</v>
      </c>
      <c r="E41" s="40">
        <f t="shared" si="0"/>
        <v>1048.0125616801342</v>
      </c>
      <c r="F41">
        <f t="shared" si="1"/>
        <v>1048</v>
      </c>
      <c r="G41">
        <f t="shared" si="2"/>
        <v>1.3995193956361618E-2</v>
      </c>
      <c r="K41">
        <f t="shared" si="5"/>
        <v>1.3995193956361618E-2</v>
      </c>
      <c r="O41">
        <f t="shared" ca="1" si="3"/>
        <v>1.064239065578839E-2</v>
      </c>
      <c r="Q41" s="2">
        <f t="shared" si="4"/>
        <v>41143.907460000002</v>
      </c>
    </row>
    <row r="42" spans="1:17">
      <c r="A42" s="52" t="s">
        <v>50</v>
      </c>
      <c r="B42" s="53" t="s">
        <v>44</v>
      </c>
      <c r="C42" s="54">
        <v>56354.583870000002</v>
      </c>
      <c r="D42" s="54">
        <v>3.3E-3</v>
      </c>
      <c r="E42" s="40">
        <f t="shared" si="0"/>
        <v>1220.5045327885196</v>
      </c>
      <c r="F42">
        <f t="shared" si="1"/>
        <v>1220.5</v>
      </c>
      <c r="G42">
        <f t="shared" si="2"/>
        <v>5.0500612851465121E-3</v>
      </c>
      <c r="K42">
        <f t="shared" si="5"/>
        <v>5.0500612851465121E-3</v>
      </c>
      <c r="O42">
        <f t="shared" ca="1" si="3"/>
        <v>9.8803375655872709E-3</v>
      </c>
      <c r="Q42" s="2">
        <f t="shared" si="4"/>
        <v>41336.083870000002</v>
      </c>
    </row>
    <row r="43" spans="1:17">
      <c r="A43" s="52" t="s">
        <v>50</v>
      </c>
      <c r="B43" s="53" t="s">
        <v>44</v>
      </c>
      <c r="C43" s="54">
        <v>56354.585769999998</v>
      </c>
      <c r="D43" s="54">
        <v>1.2999999999999999E-3</v>
      </c>
      <c r="E43" s="40">
        <f t="shared" si="0"/>
        <v>1220.5062381734019</v>
      </c>
      <c r="F43">
        <f t="shared" si="1"/>
        <v>1220.5</v>
      </c>
      <c r="G43">
        <f t="shared" si="2"/>
        <v>6.9500612808042206E-3</v>
      </c>
      <c r="K43">
        <f t="shared" si="5"/>
        <v>6.9500612808042206E-3</v>
      </c>
      <c r="O43">
        <f t="shared" ca="1" si="3"/>
        <v>9.8803375655872709E-3</v>
      </c>
      <c r="Q43" s="2">
        <f t="shared" si="4"/>
        <v>41336.085769999998</v>
      </c>
    </row>
    <row r="44" spans="1:17">
      <c r="A44" s="52" t="s">
        <v>50</v>
      </c>
      <c r="B44" s="53" t="s">
        <v>44</v>
      </c>
      <c r="C44" s="54">
        <v>56354.589370000002</v>
      </c>
      <c r="D44" s="54">
        <v>1.5E-3</v>
      </c>
      <c r="E44" s="40">
        <f t="shared" si="0"/>
        <v>1220.5094694289792</v>
      </c>
      <c r="F44">
        <f t="shared" si="1"/>
        <v>1220.5</v>
      </c>
      <c r="G44">
        <f t="shared" si="2"/>
        <v>1.055006128444802E-2</v>
      </c>
      <c r="K44">
        <f t="shared" si="5"/>
        <v>1.055006128444802E-2</v>
      </c>
      <c r="O44">
        <f t="shared" ca="1" si="3"/>
        <v>9.8803375655872709E-3</v>
      </c>
      <c r="Q44" s="2">
        <f t="shared" si="4"/>
        <v>41336.089370000002</v>
      </c>
    </row>
    <row r="45" spans="1:17">
      <c r="A45" s="48" t="s">
        <v>52</v>
      </c>
      <c r="B45" s="49" t="s">
        <v>43</v>
      </c>
      <c r="C45" s="50">
        <v>56455.416290000001</v>
      </c>
      <c r="D45" s="48">
        <v>6.9999999999999999E-4</v>
      </c>
      <c r="E45" s="40">
        <f t="shared" si="0"/>
        <v>1311.008788110119</v>
      </c>
      <c r="F45">
        <f t="shared" si="1"/>
        <v>1311</v>
      </c>
      <c r="G45">
        <f t="shared" si="2"/>
        <v>9.7909916730714031E-3</v>
      </c>
      <c r="K45">
        <f t="shared" si="5"/>
        <v>9.7909916730714031E-3</v>
      </c>
      <c r="O45">
        <f t="shared" ca="1" si="3"/>
        <v>9.4805357994237859E-3</v>
      </c>
      <c r="Q45" s="2">
        <f t="shared" si="4"/>
        <v>41436.916290000001</v>
      </c>
    </row>
    <row r="46" spans="1:17">
      <c r="A46" s="48" t="s">
        <v>52</v>
      </c>
      <c r="B46" s="49" t="s">
        <v>43</v>
      </c>
      <c r="C46" s="50">
        <v>56455.417070000003</v>
      </c>
      <c r="D46" s="48">
        <v>2.9999999999999997E-4</v>
      </c>
      <c r="E46" s="40">
        <f t="shared" si="0"/>
        <v>1311.0094882154951</v>
      </c>
      <c r="F46">
        <f t="shared" si="1"/>
        <v>1311</v>
      </c>
      <c r="G46">
        <f t="shared" si="2"/>
        <v>1.0570991675194819E-2</v>
      </c>
      <c r="K46">
        <f t="shared" si="5"/>
        <v>1.0570991675194819E-2</v>
      </c>
      <c r="O46">
        <f t="shared" ca="1" si="3"/>
        <v>9.4805357994237859E-3</v>
      </c>
      <c r="Q46" s="2">
        <f t="shared" si="4"/>
        <v>41436.917070000003</v>
      </c>
    </row>
    <row r="47" spans="1:17">
      <c r="A47" s="48" t="s">
        <v>52</v>
      </c>
      <c r="B47" s="49" t="s">
        <v>43</v>
      </c>
      <c r="C47" s="50">
        <v>56455.417329999997</v>
      </c>
      <c r="D47" s="48">
        <v>4.0000000000000002E-4</v>
      </c>
      <c r="E47" s="40">
        <f t="shared" si="0"/>
        <v>1311.0097215839473</v>
      </c>
      <c r="F47">
        <f t="shared" si="1"/>
        <v>1311</v>
      </c>
      <c r="G47">
        <f t="shared" si="2"/>
        <v>1.0830991668626666E-2</v>
      </c>
      <c r="K47">
        <f t="shared" si="5"/>
        <v>1.0830991668626666E-2</v>
      </c>
      <c r="O47">
        <f t="shared" ca="1" si="3"/>
        <v>9.4805357994237859E-3</v>
      </c>
      <c r="Q47" s="2">
        <f t="shared" si="4"/>
        <v>41436.917329999997</v>
      </c>
    </row>
    <row r="48" spans="1:17">
      <c r="A48" s="48" t="s">
        <v>52</v>
      </c>
      <c r="B48" s="49" t="s">
        <v>43</v>
      </c>
      <c r="C48" s="50">
        <v>56455.417370000003</v>
      </c>
      <c r="D48" s="48">
        <v>5.0000000000000001E-4</v>
      </c>
      <c r="E48" s="40">
        <f t="shared" si="0"/>
        <v>1311.0097574867928</v>
      </c>
      <c r="F48">
        <f t="shared" si="1"/>
        <v>1311</v>
      </c>
      <c r="G48">
        <f t="shared" si="2"/>
        <v>1.0870991674892139E-2</v>
      </c>
      <c r="K48">
        <f t="shared" si="5"/>
        <v>1.0870991674892139E-2</v>
      </c>
      <c r="O48">
        <f t="shared" ca="1" si="3"/>
        <v>9.4805357994237859E-3</v>
      </c>
      <c r="Q48" s="2">
        <f t="shared" si="4"/>
        <v>41436.917370000003</v>
      </c>
    </row>
    <row r="49" spans="1:17">
      <c r="A49" s="48" t="s">
        <v>52</v>
      </c>
      <c r="B49" s="49" t="s">
        <v>43</v>
      </c>
      <c r="C49" s="50">
        <v>56816.388189999998</v>
      </c>
      <c r="D49" s="48">
        <v>1.1999999999999999E-3</v>
      </c>
      <c r="E49" s="40">
        <f t="shared" si="0"/>
        <v>1635.006694750889</v>
      </c>
      <c r="F49">
        <f t="shared" si="1"/>
        <v>1635</v>
      </c>
      <c r="G49">
        <f t="shared" si="2"/>
        <v>7.4587424751371145E-3</v>
      </c>
      <c r="K49">
        <f t="shared" si="5"/>
        <v>7.4587424751371145E-3</v>
      </c>
      <c r="O49">
        <f t="shared" ca="1" si="3"/>
        <v>8.049201299567774E-3</v>
      </c>
      <c r="Q49" s="2">
        <f t="shared" si="4"/>
        <v>41797.888189999998</v>
      </c>
    </row>
    <row r="50" spans="1:17">
      <c r="A50" s="48" t="s">
        <v>52</v>
      </c>
      <c r="B50" s="49" t="s">
        <v>43</v>
      </c>
      <c r="C50" s="50">
        <v>56816.388930000001</v>
      </c>
      <c r="D50" s="48">
        <v>4.0000000000000002E-4</v>
      </c>
      <c r="E50" s="40">
        <f t="shared" si="0"/>
        <v>1635.0073589534265</v>
      </c>
      <c r="F50">
        <f t="shared" si="1"/>
        <v>1635</v>
      </c>
      <c r="G50">
        <f t="shared" si="2"/>
        <v>8.198742478271015E-3</v>
      </c>
      <c r="K50">
        <f t="shared" si="5"/>
        <v>8.198742478271015E-3</v>
      </c>
      <c r="O50">
        <f t="shared" ca="1" si="3"/>
        <v>8.049201299567774E-3</v>
      </c>
      <c r="Q50" s="2">
        <f t="shared" si="4"/>
        <v>41797.888930000001</v>
      </c>
    </row>
    <row r="51" spans="1:17">
      <c r="A51" s="48" t="s">
        <v>52</v>
      </c>
      <c r="B51" s="49" t="s">
        <v>43</v>
      </c>
      <c r="C51" s="50">
        <v>56816.389580000003</v>
      </c>
      <c r="D51" s="48">
        <v>5.0000000000000001E-4</v>
      </c>
      <c r="E51" s="40">
        <f t="shared" si="0"/>
        <v>1635.0079423745733</v>
      </c>
      <c r="F51">
        <f t="shared" si="1"/>
        <v>1635</v>
      </c>
      <c r="G51">
        <f t="shared" si="2"/>
        <v>8.8487424800405279E-3</v>
      </c>
      <c r="K51">
        <f t="shared" si="5"/>
        <v>8.8487424800405279E-3</v>
      </c>
      <c r="O51">
        <f t="shared" ca="1" si="3"/>
        <v>8.049201299567774E-3</v>
      </c>
      <c r="Q51" s="2">
        <f t="shared" si="4"/>
        <v>41797.889580000003</v>
      </c>
    </row>
    <row r="52" spans="1:17">
      <c r="A52" s="48" t="s">
        <v>52</v>
      </c>
      <c r="B52" s="49" t="s">
        <v>43</v>
      </c>
      <c r="C52" s="50">
        <v>56816.389750000002</v>
      </c>
      <c r="D52" s="48">
        <v>5.0000000000000001E-4</v>
      </c>
      <c r="E52" s="40">
        <f t="shared" si="0"/>
        <v>1635.0080949616415</v>
      </c>
      <c r="F52">
        <f t="shared" si="1"/>
        <v>1635</v>
      </c>
      <c r="G52">
        <f t="shared" si="2"/>
        <v>9.0187424793839455E-3</v>
      </c>
      <c r="K52">
        <f t="shared" si="5"/>
        <v>9.0187424793839455E-3</v>
      </c>
      <c r="O52">
        <f t="shared" ca="1" si="3"/>
        <v>8.049201299567774E-3</v>
      </c>
      <c r="Q52" s="2">
        <f t="shared" si="4"/>
        <v>41797.889750000002</v>
      </c>
    </row>
    <row r="53" spans="1:17">
      <c r="A53" s="55" t="s">
        <v>55</v>
      </c>
      <c r="B53" s="56" t="s">
        <v>44</v>
      </c>
      <c r="C53" s="57">
        <v>57134.465329999999</v>
      </c>
      <c r="D53" s="57">
        <v>1.6000000000000001E-3</v>
      </c>
      <c r="E53" s="40">
        <f t="shared" si="0"/>
        <v>1920.5035090743431</v>
      </c>
      <c r="F53">
        <f t="shared" si="1"/>
        <v>1920.5</v>
      </c>
      <c r="G53">
        <f t="shared" si="2"/>
        <v>3.9095228930818848E-3</v>
      </c>
      <c r="K53">
        <f t="shared" si="5"/>
        <v>3.9095228930818848E-3</v>
      </c>
      <c r="O53">
        <f t="shared" ca="1" si="3"/>
        <v>6.787948214046503E-3</v>
      </c>
      <c r="Q53" s="2">
        <f t="shared" si="4"/>
        <v>42115.965329999999</v>
      </c>
    </row>
    <row r="54" spans="1:17">
      <c r="A54" s="55" t="s">
        <v>55</v>
      </c>
      <c r="B54" s="56" t="s">
        <v>44</v>
      </c>
      <c r="C54" s="57">
        <v>57134.465360000002</v>
      </c>
      <c r="D54" s="57">
        <v>8.0000000000000004E-4</v>
      </c>
      <c r="E54" s="40">
        <f t="shared" si="0"/>
        <v>1920.5035360014756</v>
      </c>
      <c r="F54">
        <f t="shared" si="1"/>
        <v>1920.5</v>
      </c>
      <c r="G54">
        <f t="shared" si="2"/>
        <v>3.9395228959619999E-3</v>
      </c>
      <c r="K54">
        <f t="shared" si="5"/>
        <v>3.9395228959619999E-3</v>
      </c>
      <c r="O54">
        <f t="shared" ca="1" si="3"/>
        <v>6.787948214046503E-3</v>
      </c>
      <c r="Q54" s="2">
        <f t="shared" si="4"/>
        <v>42115.965360000002</v>
      </c>
    </row>
    <row r="55" spans="1:17">
      <c r="A55" s="55" t="s">
        <v>55</v>
      </c>
      <c r="B55" s="56" t="s">
        <v>44</v>
      </c>
      <c r="C55" s="57">
        <v>57134.467190000003</v>
      </c>
      <c r="D55" s="57">
        <v>6.9999999999999999E-4</v>
      </c>
      <c r="E55" s="40">
        <f t="shared" si="0"/>
        <v>1920.5051785563933</v>
      </c>
      <c r="F55">
        <f t="shared" si="1"/>
        <v>1920.5</v>
      </c>
      <c r="G55">
        <f t="shared" si="2"/>
        <v>5.7695228970260359E-3</v>
      </c>
      <c r="K55">
        <f t="shared" si="5"/>
        <v>5.7695228970260359E-3</v>
      </c>
      <c r="O55">
        <f t="shared" ca="1" si="3"/>
        <v>6.787948214046503E-3</v>
      </c>
      <c r="Q55" s="2">
        <f t="shared" si="4"/>
        <v>42115.967190000003</v>
      </c>
    </row>
    <row r="56" spans="1:17">
      <c r="A56" s="55" t="s">
        <v>55</v>
      </c>
      <c r="B56" s="56" t="s">
        <v>44</v>
      </c>
      <c r="C56" s="57">
        <v>57134.469080000003</v>
      </c>
      <c r="D56" s="57">
        <v>2.2000000000000001E-3</v>
      </c>
      <c r="E56" s="40">
        <f t="shared" si="0"/>
        <v>1920.5068749655693</v>
      </c>
      <c r="F56">
        <f t="shared" si="1"/>
        <v>1920.5</v>
      </c>
      <c r="G56">
        <f t="shared" si="2"/>
        <v>7.6595228965743445E-3</v>
      </c>
      <c r="K56">
        <f t="shared" si="5"/>
        <v>7.6595228965743445E-3</v>
      </c>
      <c r="O56">
        <f t="shared" ca="1" si="3"/>
        <v>6.787948214046503E-3</v>
      </c>
      <c r="Q56" s="2">
        <f t="shared" si="4"/>
        <v>42115.969080000003</v>
      </c>
    </row>
    <row r="57" spans="1:17">
      <c r="A57" s="55" t="s">
        <v>55</v>
      </c>
      <c r="B57" s="56" t="s">
        <v>44</v>
      </c>
      <c r="C57" s="57">
        <v>57467.589240000001</v>
      </c>
      <c r="D57" s="57">
        <v>6.9999999999999999E-4</v>
      </c>
      <c r="E57" s="40">
        <f t="shared" si="0"/>
        <v>2219.5058676845006</v>
      </c>
      <c r="F57">
        <f t="shared" si="1"/>
        <v>2219.5</v>
      </c>
      <c r="G57">
        <f t="shared" si="2"/>
        <v>6.5372929238947108E-3</v>
      </c>
      <c r="K57">
        <f t="shared" si="5"/>
        <v>6.5372929238947108E-3</v>
      </c>
      <c r="O57">
        <f t="shared" ca="1" si="3"/>
        <v>5.4670561910312322E-3</v>
      </c>
      <c r="Q57" s="2">
        <f t="shared" si="4"/>
        <v>42449.089240000001</v>
      </c>
    </row>
    <row r="58" spans="1:17">
      <c r="C58" s="9"/>
      <c r="D58" s="9"/>
    </row>
    <row r="59" spans="1:17">
      <c r="C59" s="9"/>
      <c r="D59" s="9"/>
    </row>
    <row r="60" spans="1:17">
      <c r="C60" s="9"/>
      <c r="D60" s="9"/>
    </row>
    <row r="61" spans="1:17">
      <c r="C61" s="9"/>
      <c r="D61" s="9"/>
    </row>
    <row r="62" spans="1:17">
      <c r="C62" s="9"/>
      <c r="D62" s="9"/>
    </row>
    <row r="63" spans="1:17">
      <c r="C63" s="9"/>
      <c r="D63" s="9"/>
    </row>
    <row r="64" spans="1:17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</sheetData>
  <phoneticPr fontId="8" type="noConversion"/>
  <hyperlinks>
    <hyperlink ref="L162" r:id="rId1" display="http://vsolj.cetus-net.org/bulletin.html"/>
    <hyperlink ref="L155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K20" sqref="K2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32"/>
      <c r="F1" s="32"/>
      <c r="G1" s="33" t="s">
        <v>41</v>
      </c>
      <c r="H1" s="34" t="s">
        <v>42</v>
      </c>
      <c r="I1" s="30" t="s">
        <v>38</v>
      </c>
      <c r="J1" s="30" t="s">
        <v>38</v>
      </c>
      <c r="K1" s="35">
        <v>54994.7978</v>
      </c>
      <c r="L1" s="35">
        <v>1.1143000000000001</v>
      </c>
    </row>
    <row r="2" spans="1:12">
      <c r="A2" t="s">
        <v>25</v>
      </c>
      <c r="B2" t="s">
        <v>41</v>
      </c>
      <c r="C2" s="9"/>
    </row>
    <row r="3" spans="1:12" ht="13.5" thickBot="1"/>
    <row r="4" spans="1:12" ht="14.25" thickTop="1" thickBot="1">
      <c r="A4" s="29" t="s">
        <v>39</v>
      </c>
      <c r="C4" s="7" t="s">
        <v>38</v>
      </c>
      <c r="D4" s="8" t="s">
        <v>38</v>
      </c>
      <c r="F4" s="25" t="str">
        <f>"F"&amp;E19</f>
        <v>F23</v>
      </c>
      <c r="G4" s="26" t="str">
        <f>"G"&amp;E19</f>
        <v>G23</v>
      </c>
    </row>
    <row r="5" spans="1:12" ht="13.5" thickTop="1"/>
    <row r="6" spans="1:12">
      <c r="A6" s="4" t="s">
        <v>3</v>
      </c>
    </row>
    <row r="7" spans="1:12">
      <c r="A7" t="s">
        <v>4</v>
      </c>
      <c r="C7">
        <v>54994.7978</v>
      </c>
    </row>
    <row r="8" spans="1:12">
      <c r="A8" t="s">
        <v>5</v>
      </c>
      <c r="C8">
        <v>1.1143000000000001</v>
      </c>
      <c r="D8" s="31" t="s">
        <v>42</v>
      </c>
    </row>
    <row r="9" spans="1:12">
      <c r="A9" s="10" t="s">
        <v>31</v>
      </c>
      <c r="B9" s="11"/>
      <c r="C9" s="12">
        <v>8</v>
      </c>
      <c r="D9" s="11" t="s">
        <v>32</v>
      </c>
      <c r="E9" s="11"/>
    </row>
    <row r="10" spans="1:12" ht="13.5" thickBot="1">
      <c r="A10" s="11"/>
      <c r="B10" s="11"/>
      <c r="C10" s="3" t="s">
        <v>21</v>
      </c>
      <c r="D10" s="3" t="s">
        <v>22</v>
      </c>
      <c r="E10" s="11"/>
    </row>
    <row r="11" spans="1:12">
      <c r="A11" s="11" t="s">
        <v>17</v>
      </c>
      <c r="B11" s="11"/>
      <c r="C11" s="24">
        <f ca="1">INTERCEPT(INDIRECT($G$11):G992,INDIRECT($F$11):F992)</f>
        <v>-0.54471438945518003</v>
      </c>
      <c r="D11" s="13"/>
      <c r="E11" s="11"/>
      <c r="F11" s="25" t="str">
        <f>"F"&amp;E19</f>
        <v>F23</v>
      </c>
      <c r="G11" s="26" t="str">
        <f>"G"&amp;E19</f>
        <v>G23</v>
      </c>
    </row>
    <row r="12" spans="1:12">
      <c r="A12" s="11" t="s">
        <v>18</v>
      </c>
      <c r="B12" s="11"/>
      <c r="C12" s="24">
        <f ca="1">SLOPE(INDIRECT($G$11):G992,INDIRECT($F$11):F992)</f>
        <v>-1.8430016571182402E-4</v>
      </c>
      <c r="D12" s="13"/>
      <c r="E12" s="11"/>
    </row>
    <row r="13" spans="1:12">
      <c r="A13" s="11" t="s">
        <v>20</v>
      </c>
      <c r="B13" s="11"/>
      <c r="C13" s="13" t="s">
        <v>15</v>
      </c>
      <c r="D13" s="16" t="s">
        <v>47</v>
      </c>
      <c r="E13" s="12">
        <v>1</v>
      </c>
    </row>
    <row r="14" spans="1:12">
      <c r="A14" s="11"/>
      <c r="B14" s="11"/>
      <c r="C14" s="11"/>
      <c r="D14" s="16" t="s">
        <v>33</v>
      </c>
      <c r="E14" s="17">
        <f ca="1">NOW()+15018.5+$C$9/24</f>
        <v>60355.474739699079</v>
      </c>
    </row>
    <row r="15" spans="1:12">
      <c r="A15" s="14" t="s">
        <v>19</v>
      </c>
      <c r="B15" s="11"/>
      <c r="C15" s="15">
        <f ca="1">(C7+C11)+(C8+C12)*INT(MAX(F21:F3533))</f>
        <v>57467.589939242665</v>
      </c>
      <c r="D15" s="16" t="s">
        <v>48</v>
      </c>
      <c r="E15" s="17">
        <f ca="1">ROUND(2*(E14-$C$7)/$C$8,0)/2+E13</f>
        <v>4812</v>
      </c>
    </row>
    <row r="16" spans="1:12">
      <c r="A16" s="18" t="s">
        <v>6</v>
      </c>
      <c r="B16" s="11"/>
      <c r="C16" s="19">
        <f ca="1">+C8+C12</f>
        <v>1.1141156998342883</v>
      </c>
      <c r="D16" s="16" t="s">
        <v>34</v>
      </c>
      <c r="E16" s="26">
        <f ca="1">ROUND(2*(E14-$C$15)/$C$16,0)/2+E13</f>
        <v>2593</v>
      </c>
    </row>
    <row r="17" spans="1:17" ht="13.5" thickBot="1">
      <c r="A17" s="16" t="s">
        <v>30</v>
      </c>
      <c r="B17" s="11"/>
      <c r="C17" s="11">
        <f>COUNT(C21:C2191)</f>
        <v>37</v>
      </c>
      <c r="D17" s="16" t="s">
        <v>35</v>
      </c>
      <c r="E17" s="20">
        <f ca="1">+$C$15+$C$16*E16-15018.5-$C$9/24</f>
        <v>45337.658615579639</v>
      </c>
    </row>
    <row r="18" spans="1:17" ht="14.25" thickTop="1" thickBot="1">
      <c r="A18" s="18" t="s">
        <v>7</v>
      </c>
      <c r="B18" s="11"/>
      <c r="C18" s="21">
        <f ca="1">+C15</f>
        <v>57467.589939242665</v>
      </c>
      <c r="D18" s="22">
        <f ca="1">+C16</f>
        <v>1.1141156998342883</v>
      </c>
      <c r="E18" s="23" t="s">
        <v>36</v>
      </c>
    </row>
    <row r="19" spans="1:17" ht="13.5" thickTop="1">
      <c r="A19" s="27" t="s">
        <v>37</v>
      </c>
      <c r="E19" s="28">
        <v>23</v>
      </c>
    </row>
    <row r="20" spans="1:17" ht="13.5" thickBot="1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46</v>
      </c>
      <c r="I20" s="6" t="s">
        <v>51</v>
      </c>
      <c r="J20" s="6" t="s">
        <v>1</v>
      </c>
      <c r="K20" s="6" t="s">
        <v>26</v>
      </c>
      <c r="L20" s="6" t="s">
        <v>27</v>
      </c>
      <c r="M20" s="6" t="s">
        <v>28</v>
      </c>
      <c r="N20" s="6" t="s">
        <v>29</v>
      </c>
      <c r="O20" s="6" t="s">
        <v>24</v>
      </c>
      <c r="P20" s="5" t="s">
        <v>23</v>
      </c>
      <c r="Q20" s="3" t="s">
        <v>16</v>
      </c>
    </row>
    <row r="21" spans="1:17">
      <c r="A21" s="37" t="s">
        <v>42</v>
      </c>
      <c r="B21" s="38" t="s">
        <v>43</v>
      </c>
      <c r="C21" s="39">
        <v>51265.827799999999</v>
      </c>
      <c r="D21" s="39">
        <v>1.5E-3</v>
      </c>
      <c r="E21" s="40">
        <f t="shared" ref="E21:E52" si="0">+(C21-C$7)/C$8</f>
        <v>-3346.4686350175007</v>
      </c>
      <c r="F21">
        <f>ROUND(2*E21,0)/2</f>
        <v>-3346.5</v>
      </c>
      <c r="G21">
        <f t="shared" ref="G21:G52" si="1">+C21-(C$7+F21*C$8)</f>
        <v>3.4950000001117587E-2</v>
      </c>
      <c r="H21">
        <f>+G21</f>
        <v>3.4950000001117587E-2</v>
      </c>
      <c r="O21">
        <f t="shared" ref="O21:O52" ca="1" si="2">+C$11+C$12*$F21</f>
        <v>7.2046115099439034E-2</v>
      </c>
      <c r="Q21" s="2">
        <f t="shared" ref="Q21:Q52" si="3">+C21-15018.5</f>
        <v>36247.327799999999</v>
      </c>
    </row>
    <row r="22" spans="1:17">
      <c r="A22" s="37" t="s">
        <v>42</v>
      </c>
      <c r="B22" s="38" t="s">
        <v>44</v>
      </c>
      <c r="C22" s="39">
        <v>51308.717700000001</v>
      </c>
      <c r="D22" s="39">
        <v>1.4E-3</v>
      </c>
      <c r="E22" s="40">
        <f t="shared" si="0"/>
        <v>-3307.9781925872735</v>
      </c>
      <c r="F22">
        <f>ROUND(2*E22,0)/2</f>
        <v>-3308</v>
      </c>
      <c r="G22">
        <f t="shared" si="1"/>
        <v>2.4299999997310806E-2</v>
      </c>
      <c r="H22">
        <f>+G22</f>
        <v>2.4299999997310806E-2</v>
      </c>
      <c r="O22">
        <f t="shared" ca="1" si="2"/>
        <v>6.4950558719533813E-2</v>
      </c>
      <c r="Q22" s="2">
        <f t="shared" si="3"/>
        <v>36290.217700000001</v>
      </c>
    </row>
    <row r="23" spans="1:17">
      <c r="A23" s="41" t="s">
        <v>45</v>
      </c>
      <c r="B23" s="42" t="s">
        <v>43</v>
      </c>
      <c r="C23" s="41">
        <v>54994.7978</v>
      </c>
      <c r="D23" s="41">
        <v>4.0000000000000002E-4</v>
      </c>
      <c r="E23" s="40">
        <f t="shared" si="0"/>
        <v>0</v>
      </c>
      <c r="F23" s="36">
        <f t="shared" ref="F23:F44" si="4">ROUND(2*E23,0)/2+0.5</f>
        <v>0.5</v>
      </c>
      <c r="G23">
        <f t="shared" si="1"/>
        <v>-0.55715000000054715</v>
      </c>
      <c r="H23">
        <f>+G23</f>
        <v>-0.55715000000054715</v>
      </c>
      <c r="O23">
        <f t="shared" ca="1" si="2"/>
        <v>-0.54480653953803593</v>
      </c>
      <c r="Q23" s="2">
        <f t="shared" si="3"/>
        <v>39976.2978</v>
      </c>
    </row>
    <row r="24" spans="1:17">
      <c r="A24" s="43" t="s">
        <v>49</v>
      </c>
      <c r="B24" s="44" t="s">
        <v>43</v>
      </c>
      <c r="C24" s="43">
        <v>55726.7817</v>
      </c>
      <c r="D24" s="43">
        <v>6.9999999999999999E-4</v>
      </c>
      <c r="E24" s="40">
        <f t="shared" si="0"/>
        <v>656.90020640760952</v>
      </c>
      <c r="F24" s="36">
        <f t="shared" si="4"/>
        <v>657.5</v>
      </c>
      <c r="G24">
        <f t="shared" si="1"/>
        <v>-0.66834999999991851</v>
      </c>
      <c r="H24">
        <f>+G24</f>
        <v>-0.66834999999991851</v>
      </c>
      <c r="O24">
        <f t="shared" ca="1" si="2"/>
        <v>-0.66589174841070431</v>
      </c>
      <c r="Q24" s="2">
        <f t="shared" si="3"/>
        <v>40708.2817</v>
      </c>
    </row>
    <row r="25" spans="1:17">
      <c r="A25" s="45" t="s">
        <v>50</v>
      </c>
      <c r="B25" s="46" t="s">
        <v>43</v>
      </c>
      <c r="C25" s="47">
        <v>55674.41822</v>
      </c>
      <c r="D25" s="47">
        <v>1.5E-3</v>
      </c>
      <c r="E25" s="40">
        <f t="shared" si="0"/>
        <v>609.90794220586849</v>
      </c>
      <c r="F25" s="36">
        <f t="shared" si="4"/>
        <v>610.5</v>
      </c>
      <c r="G25">
        <f t="shared" si="1"/>
        <v>-0.6597299999993993</v>
      </c>
      <c r="I25">
        <f t="shared" ref="I25:I52" si="5">+G25</f>
        <v>-0.6597299999993993</v>
      </c>
      <c r="O25">
        <f t="shared" ca="1" si="2"/>
        <v>-0.65722964062224865</v>
      </c>
      <c r="Q25" s="2">
        <f t="shared" si="3"/>
        <v>40655.91822</v>
      </c>
    </row>
    <row r="26" spans="1:17">
      <c r="A26" s="45" t="s">
        <v>50</v>
      </c>
      <c r="B26" s="46" t="s">
        <v>43</v>
      </c>
      <c r="C26" s="47">
        <v>55674.419260000002</v>
      </c>
      <c r="D26" s="47">
        <v>1E-3</v>
      </c>
      <c r="E26" s="40">
        <f t="shared" si="0"/>
        <v>609.90887552723871</v>
      </c>
      <c r="F26" s="36">
        <f t="shared" si="4"/>
        <v>610.5</v>
      </c>
      <c r="G26">
        <f t="shared" si="1"/>
        <v>-0.65868999999656808</v>
      </c>
      <c r="I26">
        <f t="shared" si="5"/>
        <v>-0.65868999999656808</v>
      </c>
      <c r="O26">
        <f t="shared" ca="1" si="2"/>
        <v>-0.65722964062224865</v>
      </c>
      <c r="Q26" s="2">
        <f t="shared" si="3"/>
        <v>40655.919260000002</v>
      </c>
    </row>
    <row r="27" spans="1:17">
      <c r="A27" s="45" t="s">
        <v>50</v>
      </c>
      <c r="B27" s="46" t="s">
        <v>43</v>
      </c>
      <c r="C27" s="47">
        <v>55674.419730000001</v>
      </c>
      <c r="D27" s="47">
        <v>8.0000000000000004E-4</v>
      </c>
      <c r="E27" s="40">
        <f t="shared" si="0"/>
        <v>609.90929731670212</v>
      </c>
      <c r="F27" s="36">
        <f t="shared" si="4"/>
        <v>610.5</v>
      </c>
      <c r="G27">
        <f t="shared" si="1"/>
        <v>-0.65821999999752734</v>
      </c>
      <c r="I27">
        <f t="shared" si="5"/>
        <v>-0.65821999999752734</v>
      </c>
      <c r="O27">
        <f t="shared" ca="1" si="2"/>
        <v>-0.65722964062224865</v>
      </c>
      <c r="Q27" s="2">
        <f t="shared" si="3"/>
        <v>40655.919730000001</v>
      </c>
    </row>
    <row r="28" spans="1:17">
      <c r="A28" s="45" t="s">
        <v>50</v>
      </c>
      <c r="B28" s="46" t="s">
        <v>43</v>
      </c>
      <c r="C28" s="47">
        <v>55674.42009</v>
      </c>
      <c r="D28" s="47">
        <v>4.0000000000000002E-4</v>
      </c>
      <c r="E28" s="40">
        <f t="shared" si="0"/>
        <v>609.90962038948157</v>
      </c>
      <c r="F28" s="36">
        <f t="shared" si="4"/>
        <v>610.5</v>
      </c>
      <c r="G28">
        <f t="shared" si="1"/>
        <v>-0.65785999999934575</v>
      </c>
      <c r="I28">
        <f t="shared" si="5"/>
        <v>-0.65785999999934575</v>
      </c>
      <c r="O28">
        <f t="shared" ca="1" si="2"/>
        <v>-0.65722964062224865</v>
      </c>
      <c r="Q28" s="2">
        <f t="shared" si="3"/>
        <v>40655.92009</v>
      </c>
    </row>
    <row r="29" spans="1:17">
      <c r="A29" s="45" t="s">
        <v>50</v>
      </c>
      <c r="B29" s="46" t="s">
        <v>43</v>
      </c>
      <c r="C29" s="47">
        <v>55674.42078</v>
      </c>
      <c r="D29" s="47">
        <v>1E-3</v>
      </c>
      <c r="E29" s="40">
        <f t="shared" si="0"/>
        <v>609.91023961231269</v>
      </c>
      <c r="F29" s="36">
        <f t="shared" si="4"/>
        <v>610.5</v>
      </c>
      <c r="G29">
        <f t="shared" si="1"/>
        <v>-0.65716999999858672</v>
      </c>
      <c r="I29">
        <f t="shared" si="5"/>
        <v>-0.65716999999858672</v>
      </c>
      <c r="O29">
        <f t="shared" ca="1" si="2"/>
        <v>-0.65722964062224865</v>
      </c>
      <c r="Q29" s="2">
        <f t="shared" si="3"/>
        <v>40655.92078</v>
      </c>
    </row>
    <row r="30" spans="1:17">
      <c r="A30" s="45" t="s">
        <v>50</v>
      </c>
      <c r="B30" s="46" t="s">
        <v>44</v>
      </c>
      <c r="C30" s="47">
        <v>55689.462610000002</v>
      </c>
      <c r="D30" s="47">
        <v>1.4E-3</v>
      </c>
      <c r="E30" s="40">
        <f t="shared" si="0"/>
        <v>623.40914475455622</v>
      </c>
      <c r="F30" s="36">
        <f t="shared" si="4"/>
        <v>624</v>
      </c>
      <c r="G30">
        <f t="shared" si="1"/>
        <v>-0.65838999999687076</v>
      </c>
      <c r="I30">
        <f t="shared" si="5"/>
        <v>-0.65838999999687076</v>
      </c>
      <c r="O30">
        <f t="shared" ca="1" si="2"/>
        <v>-0.65971769285935822</v>
      </c>
      <c r="Q30" s="2">
        <f t="shared" si="3"/>
        <v>40670.962610000002</v>
      </c>
    </row>
    <row r="31" spans="1:17">
      <c r="A31" s="45" t="s">
        <v>50</v>
      </c>
      <c r="B31" s="46" t="s">
        <v>44</v>
      </c>
      <c r="C31" s="47">
        <v>55689.462950000001</v>
      </c>
      <c r="D31" s="47">
        <v>1.1000000000000001E-3</v>
      </c>
      <c r="E31" s="40">
        <f t="shared" si="0"/>
        <v>623.40944987884836</v>
      </c>
      <c r="F31" s="36">
        <f t="shared" si="4"/>
        <v>624</v>
      </c>
      <c r="G31">
        <f t="shared" si="1"/>
        <v>-0.65804999999818392</v>
      </c>
      <c r="I31">
        <f t="shared" si="5"/>
        <v>-0.65804999999818392</v>
      </c>
      <c r="O31">
        <f t="shared" ca="1" si="2"/>
        <v>-0.65971769285935822</v>
      </c>
      <c r="Q31" s="2">
        <f t="shared" si="3"/>
        <v>40670.962950000001</v>
      </c>
    </row>
    <row r="32" spans="1:17">
      <c r="A32" s="45" t="s">
        <v>50</v>
      </c>
      <c r="B32" s="46" t="s">
        <v>44</v>
      </c>
      <c r="C32" s="47">
        <v>55689.463949999998</v>
      </c>
      <c r="D32" s="47">
        <v>1E-3</v>
      </c>
      <c r="E32" s="40">
        <f t="shared" si="0"/>
        <v>623.41034730323724</v>
      </c>
      <c r="F32" s="36">
        <f t="shared" si="4"/>
        <v>624</v>
      </c>
      <c r="G32">
        <f t="shared" si="1"/>
        <v>-0.65705000000161817</v>
      </c>
      <c r="I32">
        <f t="shared" si="5"/>
        <v>-0.65705000000161817</v>
      </c>
      <c r="O32">
        <f t="shared" ca="1" si="2"/>
        <v>-0.65971769285935822</v>
      </c>
      <c r="Q32" s="2">
        <f t="shared" si="3"/>
        <v>40670.963949999998</v>
      </c>
    </row>
    <row r="33" spans="1:17">
      <c r="A33" s="45" t="s">
        <v>50</v>
      </c>
      <c r="B33" s="46" t="s">
        <v>44</v>
      </c>
      <c r="C33" s="47">
        <v>55689.465510000002</v>
      </c>
      <c r="D33" s="47">
        <v>2E-3</v>
      </c>
      <c r="E33" s="40">
        <f t="shared" si="0"/>
        <v>623.41174728529256</v>
      </c>
      <c r="F33" s="36">
        <f t="shared" si="4"/>
        <v>624</v>
      </c>
      <c r="G33">
        <f t="shared" si="1"/>
        <v>-0.65548999999737134</v>
      </c>
      <c r="I33">
        <f t="shared" si="5"/>
        <v>-0.65548999999737134</v>
      </c>
      <c r="O33">
        <f t="shared" ca="1" si="2"/>
        <v>-0.65971769285935822</v>
      </c>
      <c r="Q33" s="2">
        <f t="shared" si="3"/>
        <v>40670.965510000002</v>
      </c>
    </row>
    <row r="34" spans="1:17">
      <c r="A34" s="45" t="s">
        <v>50</v>
      </c>
      <c r="B34" s="46" t="s">
        <v>44</v>
      </c>
      <c r="C34" s="47">
        <v>55992.50359</v>
      </c>
      <c r="D34" s="47">
        <v>2E-3</v>
      </c>
      <c r="E34" s="40">
        <f t="shared" si="0"/>
        <v>895.36551198061557</v>
      </c>
      <c r="F34" s="36">
        <f t="shared" si="4"/>
        <v>896</v>
      </c>
      <c r="G34">
        <f t="shared" si="1"/>
        <v>-0.70700999999826308</v>
      </c>
      <c r="I34">
        <f t="shared" si="5"/>
        <v>-0.70700999999826308</v>
      </c>
      <c r="O34">
        <f t="shared" ca="1" si="2"/>
        <v>-0.70984733793297439</v>
      </c>
      <c r="Q34" s="2">
        <f t="shared" si="3"/>
        <v>40974.00359</v>
      </c>
    </row>
    <row r="35" spans="1:17">
      <c r="A35" s="45" t="s">
        <v>50</v>
      </c>
      <c r="B35" s="46" t="s">
        <v>44</v>
      </c>
      <c r="C35" s="47">
        <v>55992.503830000001</v>
      </c>
      <c r="D35" s="47">
        <v>1.6000000000000001E-3</v>
      </c>
      <c r="E35" s="40">
        <f t="shared" si="0"/>
        <v>895.36572736247069</v>
      </c>
      <c r="F35" s="36">
        <f t="shared" si="4"/>
        <v>896</v>
      </c>
      <c r="G35">
        <f t="shared" si="1"/>
        <v>-0.70676999999705004</v>
      </c>
      <c r="I35">
        <f t="shared" si="5"/>
        <v>-0.70676999999705004</v>
      </c>
      <c r="O35">
        <f t="shared" ca="1" si="2"/>
        <v>-0.70984733793297439</v>
      </c>
      <c r="Q35" s="2">
        <f t="shared" si="3"/>
        <v>40974.003830000001</v>
      </c>
    </row>
    <row r="36" spans="1:17">
      <c r="A36" s="45" t="s">
        <v>50</v>
      </c>
      <c r="B36" s="46" t="s">
        <v>44</v>
      </c>
      <c r="C36" s="47">
        <v>55992.504079999999</v>
      </c>
      <c r="D36" s="47">
        <v>1.2999999999999999E-3</v>
      </c>
      <c r="E36" s="40">
        <f t="shared" si="0"/>
        <v>895.36595171856629</v>
      </c>
      <c r="F36" s="36">
        <f t="shared" si="4"/>
        <v>896</v>
      </c>
      <c r="G36">
        <f t="shared" si="1"/>
        <v>-0.70651999999972759</v>
      </c>
      <c r="I36">
        <f t="shared" si="5"/>
        <v>-0.70651999999972759</v>
      </c>
      <c r="O36">
        <f t="shared" ca="1" si="2"/>
        <v>-0.70984733793297439</v>
      </c>
      <c r="Q36" s="2">
        <f t="shared" si="3"/>
        <v>40974.004079999999</v>
      </c>
    </row>
    <row r="37" spans="1:17">
      <c r="A37" s="45" t="s">
        <v>50</v>
      </c>
      <c r="B37" s="46" t="s">
        <v>44</v>
      </c>
      <c r="C37" s="47">
        <v>55992.504249999998</v>
      </c>
      <c r="D37" s="47">
        <v>1E-3</v>
      </c>
      <c r="E37" s="40">
        <f t="shared" si="0"/>
        <v>895.36610428071242</v>
      </c>
      <c r="F37" s="36">
        <f t="shared" si="4"/>
        <v>896</v>
      </c>
      <c r="G37">
        <f t="shared" si="1"/>
        <v>-0.70635000000038417</v>
      </c>
      <c r="I37">
        <f t="shared" si="5"/>
        <v>-0.70635000000038417</v>
      </c>
      <c r="O37">
        <f t="shared" ca="1" si="2"/>
        <v>-0.70984733793297439</v>
      </c>
      <c r="Q37" s="2">
        <f t="shared" si="3"/>
        <v>40974.004249999998</v>
      </c>
    </row>
    <row r="38" spans="1:17">
      <c r="A38" s="45" t="s">
        <v>50</v>
      </c>
      <c r="B38" s="46" t="s">
        <v>43</v>
      </c>
      <c r="C38" s="47">
        <v>56162.40524</v>
      </c>
      <c r="D38" s="47">
        <v>5.9999999999999995E-4</v>
      </c>
      <c r="E38" s="40">
        <f t="shared" si="0"/>
        <v>1047.8393969308083</v>
      </c>
      <c r="F38" s="36">
        <f t="shared" si="4"/>
        <v>1048.5</v>
      </c>
      <c r="G38">
        <f t="shared" si="1"/>
        <v>-0.73610999999800697</v>
      </c>
      <c r="I38">
        <f t="shared" si="5"/>
        <v>-0.73610999999800697</v>
      </c>
      <c r="O38">
        <f t="shared" ca="1" si="2"/>
        <v>-0.73795311320402757</v>
      </c>
      <c r="Q38" s="2">
        <f t="shared" si="3"/>
        <v>41143.90524</v>
      </c>
    </row>
    <row r="39" spans="1:17">
      <c r="A39" s="45" t="s">
        <v>50</v>
      </c>
      <c r="B39" s="46" t="s">
        <v>43</v>
      </c>
      <c r="C39" s="47">
        <v>56162.405590000002</v>
      </c>
      <c r="D39" s="47">
        <v>1E-3</v>
      </c>
      <c r="E39" s="40">
        <f t="shared" si="0"/>
        <v>1047.8397110293474</v>
      </c>
      <c r="F39" s="36">
        <f t="shared" si="4"/>
        <v>1048.5</v>
      </c>
      <c r="G39">
        <f t="shared" si="1"/>
        <v>-0.73575999999593478</v>
      </c>
      <c r="I39">
        <f t="shared" si="5"/>
        <v>-0.73575999999593478</v>
      </c>
      <c r="O39">
        <f t="shared" ca="1" si="2"/>
        <v>-0.73795311320402757</v>
      </c>
      <c r="Q39" s="2">
        <f t="shared" si="3"/>
        <v>41143.905590000002</v>
      </c>
    </row>
    <row r="40" spans="1:17">
      <c r="A40" s="45" t="s">
        <v>50</v>
      </c>
      <c r="B40" s="46" t="s">
        <v>43</v>
      </c>
      <c r="C40" s="47">
        <v>56162.406210000001</v>
      </c>
      <c r="D40" s="47">
        <v>8.0000000000000004E-4</v>
      </c>
      <c r="E40" s="40">
        <f t="shared" si="0"/>
        <v>1047.8402674324693</v>
      </c>
      <c r="F40" s="36">
        <f t="shared" si="4"/>
        <v>1048.5</v>
      </c>
      <c r="G40">
        <f t="shared" si="1"/>
        <v>-0.73513999999704538</v>
      </c>
      <c r="I40">
        <f t="shared" si="5"/>
        <v>-0.73513999999704538</v>
      </c>
      <c r="O40">
        <f t="shared" ca="1" si="2"/>
        <v>-0.73795311320402757</v>
      </c>
      <c r="Q40" s="2">
        <f t="shared" si="3"/>
        <v>41143.906210000001</v>
      </c>
    </row>
    <row r="41" spans="1:17">
      <c r="A41" s="45" t="s">
        <v>50</v>
      </c>
      <c r="B41" s="46" t="s">
        <v>43</v>
      </c>
      <c r="C41" s="47">
        <v>56162.407460000002</v>
      </c>
      <c r="D41" s="47">
        <v>8.9999999999999998E-4</v>
      </c>
      <c r="E41" s="40">
        <f t="shared" si="0"/>
        <v>1047.8413892129604</v>
      </c>
      <c r="F41" s="36">
        <f t="shared" si="4"/>
        <v>1048.5</v>
      </c>
      <c r="G41">
        <f t="shared" si="1"/>
        <v>-0.73388999999588123</v>
      </c>
      <c r="I41">
        <f t="shared" si="5"/>
        <v>-0.73388999999588123</v>
      </c>
      <c r="O41">
        <f t="shared" ca="1" si="2"/>
        <v>-0.73795311320402757</v>
      </c>
      <c r="Q41" s="2">
        <f t="shared" si="3"/>
        <v>41143.907460000002</v>
      </c>
    </row>
    <row r="42" spans="1:17">
      <c r="A42" s="45" t="s">
        <v>50</v>
      </c>
      <c r="B42" s="46" t="s">
        <v>44</v>
      </c>
      <c r="C42" s="47">
        <v>56354.583870000002</v>
      </c>
      <c r="D42" s="47">
        <v>3.3E-3</v>
      </c>
      <c r="E42" s="40">
        <f t="shared" si="0"/>
        <v>1220.3051871129874</v>
      </c>
      <c r="F42" s="36">
        <f t="shared" si="4"/>
        <v>1221</v>
      </c>
      <c r="G42">
        <f t="shared" si="1"/>
        <v>-0.77422999999544118</v>
      </c>
      <c r="I42">
        <f t="shared" si="5"/>
        <v>-0.77422999999544118</v>
      </c>
      <c r="O42">
        <f t="shared" ca="1" si="2"/>
        <v>-0.76974489178931715</v>
      </c>
      <c r="Q42" s="2">
        <f t="shared" si="3"/>
        <v>41336.083870000002</v>
      </c>
    </row>
    <row r="43" spans="1:17">
      <c r="A43" s="45" t="s">
        <v>50</v>
      </c>
      <c r="B43" s="46" t="s">
        <v>44</v>
      </c>
      <c r="C43" s="47">
        <v>56354.585769999998</v>
      </c>
      <c r="D43" s="47">
        <v>1.2999999999999999E-3</v>
      </c>
      <c r="E43" s="40">
        <f t="shared" si="0"/>
        <v>1220.3068922193283</v>
      </c>
      <c r="F43" s="36">
        <f t="shared" si="4"/>
        <v>1221</v>
      </c>
      <c r="G43">
        <f t="shared" si="1"/>
        <v>-0.77232999999978347</v>
      </c>
      <c r="I43">
        <f t="shared" si="5"/>
        <v>-0.77232999999978347</v>
      </c>
      <c r="O43">
        <f t="shared" ca="1" si="2"/>
        <v>-0.76974489178931715</v>
      </c>
      <c r="Q43" s="2">
        <f t="shared" si="3"/>
        <v>41336.085769999998</v>
      </c>
    </row>
    <row r="44" spans="1:17">
      <c r="A44" s="45" t="s">
        <v>50</v>
      </c>
      <c r="B44" s="46" t="s">
        <v>44</v>
      </c>
      <c r="C44" s="47">
        <v>56354.589370000002</v>
      </c>
      <c r="D44" s="47">
        <v>1.5E-3</v>
      </c>
      <c r="E44" s="40">
        <f t="shared" si="0"/>
        <v>1220.3101229471426</v>
      </c>
      <c r="F44" s="36">
        <f t="shared" si="4"/>
        <v>1221</v>
      </c>
      <c r="G44">
        <f t="shared" si="1"/>
        <v>-0.76872999999613967</v>
      </c>
      <c r="I44">
        <f t="shared" si="5"/>
        <v>-0.76872999999613967</v>
      </c>
      <c r="O44">
        <f t="shared" ca="1" si="2"/>
        <v>-0.76974489178931715</v>
      </c>
      <c r="Q44" s="2">
        <f t="shared" si="3"/>
        <v>41336.089370000002</v>
      </c>
    </row>
    <row r="45" spans="1:17">
      <c r="A45" s="48" t="s">
        <v>52</v>
      </c>
      <c r="B45" s="49" t="s">
        <v>43</v>
      </c>
      <c r="C45" s="50">
        <v>56816.388930000001</v>
      </c>
      <c r="D45" s="48">
        <v>4.0000000000000002E-4</v>
      </c>
      <c r="E45" s="40">
        <f t="shared" si="0"/>
        <v>1634.7403123036891</v>
      </c>
      <c r="F45" s="51">
        <f>ROUND(2*E45,0)/2+1</f>
        <v>1635.5</v>
      </c>
      <c r="G45">
        <f t="shared" si="1"/>
        <v>-0.84651999999914551</v>
      </c>
      <c r="I45">
        <f t="shared" si="5"/>
        <v>-0.84651999999914551</v>
      </c>
      <c r="O45">
        <f t="shared" ca="1" si="2"/>
        <v>-0.84613731047686813</v>
      </c>
      <c r="Q45" s="2">
        <f t="shared" si="3"/>
        <v>41797.888930000001</v>
      </c>
    </row>
    <row r="46" spans="1:17">
      <c r="A46" s="48" t="s">
        <v>52</v>
      </c>
      <c r="B46" s="49" t="s">
        <v>43</v>
      </c>
      <c r="C46" s="50">
        <v>56816.389580000003</v>
      </c>
      <c r="D46" s="48">
        <v>5.0000000000000001E-4</v>
      </c>
      <c r="E46" s="40">
        <f t="shared" si="0"/>
        <v>1634.7408956295453</v>
      </c>
      <c r="F46" s="51">
        <f>ROUND(2*E46,0)/2+1</f>
        <v>1635.5</v>
      </c>
      <c r="G46">
        <f t="shared" si="1"/>
        <v>-0.845869999997376</v>
      </c>
      <c r="I46">
        <f t="shared" si="5"/>
        <v>-0.845869999997376</v>
      </c>
      <c r="O46">
        <f t="shared" ca="1" si="2"/>
        <v>-0.84613731047686813</v>
      </c>
      <c r="Q46" s="2">
        <f t="shared" si="3"/>
        <v>41797.889580000003</v>
      </c>
    </row>
    <row r="47" spans="1:17">
      <c r="A47" s="48" t="s">
        <v>52</v>
      </c>
      <c r="B47" s="49" t="s">
        <v>43</v>
      </c>
      <c r="C47" s="50">
        <v>56816.389750000002</v>
      </c>
      <c r="D47" s="48">
        <v>5.0000000000000001E-4</v>
      </c>
      <c r="E47" s="40">
        <f t="shared" si="0"/>
        <v>1634.7410481916913</v>
      </c>
      <c r="F47" s="51">
        <f>ROUND(2*E47,0)/2+1</f>
        <v>1635.5</v>
      </c>
      <c r="G47">
        <f t="shared" si="1"/>
        <v>-0.84569999999803258</v>
      </c>
      <c r="I47">
        <f t="shared" si="5"/>
        <v>-0.84569999999803258</v>
      </c>
      <c r="O47">
        <f t="shared" ca="1" si="2"/>
        <v>-0.84613731047686813</v>
      </c>
      <c r="Q47" s="2">
        <f t="shared" si="3"/>
        <v>41797.889750000002</v>
      </c>
    </row>
    <row r="48" spans="1:17">
      <c r="A48" s="48" t="s">
        <v>52</v>
      </c>
      <c r="B48" s="49" t="s">
        <v>43</v>
      </c>
      <c r="C48" s="50">
        <v>56455.416290000001</v>
      </c>
      <c r="D48" s="48">
        <v>6.9999999999999999E-4</v>
      </c>
      <c r="E48" s="40">
        <f t="shared" si="0"/>
        <v>1310.7946603248681</v>
      </c>
      <c r="F48" s="36">
        <f>ROUND(2*E48,0)/2+0.5</f>
        <v>1311.5</v>
      </c>
      <c r="G48">
        <f t="shared" si="1"/>
        <v>-0.78596000000106869</v>
      </c>
      <c r="I48">
        <f t="shared" si="5"/>
        <v>-0.78596000000106869</v>
      </c>
      <c r="O48">
        <f t="shared" ca="1" si="2"/>
        <v>-0.78642405678623728</v>
      </c>
      <c r="Q48" s="2">
        <f t="shared" si="3"/>
        <v>41436.916290000001</v>
      </c>
    </row>
    <row r="49" spans="1:17">
      <c r="A49" s="48" t="s">
        <v>52</v>
      </c>
      <c r="B49" s="49" t="s">
        <v>43</v>
      </c>
      <c r="C49" s="50">
        <v>56455.417070000003</v>
      </c>
      <c r="D49" s="48">
        <v>2.9999999999999997E-4</v>
      </c>
      <c r="E49" s="40">
        <f t="shared" si="0"/>
        <v>1310.7953603158958</v>
      </c>
      <c r="F49" s="36">
        <f>ROUND(2*E49,0)/2+0.5</f>
        <v>1311.5</v>
      </c>
      <c r="G49">
        <f t="shared" si="1"/>
        <v>-0.78517999999894528</v>
      </c>
      <c r="I49">
        <f t="shared" si="5"/>
        <v>-0.78517999999894528</v>
      </c>
      <c r="O49">
        <f t="shared" ca="1" si="2"/>
        <v>-0.78642405678623728</v>
      </c>
      <c r="Q49" s="2">
        <f t="shared" si="3"/>
        <v>41436.917070000003</v>
      </c>
    </row>
    <row r="50" spans="1:17">
      <c r="A50" s="48" t="s">
        <v>52</v>
      </c>
      <c r="B50" s="49" t="s">
        <v>43</v>
      </c>
      <c r="C50" s="50">
        <v>56455.417329999997</v>
      </c>
      <c r="D50" s="48">
        <v>4.0000000000000002E-4</v>
      </c>
      <c r="E50" s="40">
        <f t="shared" si="0"/>
        <v>1310.795593646232</v>
      </c>
      <c r="F50" s="36">
        <f>ROUND(2*E50,0)/2+0.5</f>
        <v>1311.5</v>
      </c>
      <c r="G50">
        <f t="shared" si="1"/>
        <v>-0.78492000000551343</v>
      </c>
      <c r="I50">
        <f t="shared" si="5"/>
        <v>-0.78492000000551343</v>
      </c>
      <c r="O50">
        <f t="shared" ca="1" si="2"/>
        <v>-0.78642405678623728</v>
      </c>
      <c r="Q50" s="2">
        <f t="shared" si="3"/>
        <v>41436.917329999997</v>
      </c>
    </row>
    <row r="51" spans="1:17">
      <c r="A51" s="48" t="s">
        <v>52</v>
      </c>
      <c r="B51" s="49" t="s">
        <v>43</v>
      </c>
      <c r="C51" s="50">
        <v>56455.417370000003</v>
      </c>
      <c r="D51" s="48">
        <v>5.0000000000000001E-4</v>
      </c>
      <c r="E51" s="40">
        <f t="shared" si="0"/>
        <v>1310.7956295432132</v>
      </c>
      <c r="F51" s="36">
        <f>ROUND(2*E51,0)/2+0.5</f>
        <v>1311.5</v>
      </c>
      <c r="G51">
        <f t="shared" si="1"/>
        <v>-0.78487999999924796</v>
      </c>
      <c r="I51">
        <f t="shared" si="5"/>
        <v>-0.78487999999924796</v>
      </c>
      <c r="O51">
        <f t="shared" ca="1" si="2"/>
        <v>-0.78642405678623728</v>
      </c>
      <c r="Q51" s="2">
        <f t="shared" si="3"/>
        <v>41436.917370000003</v>
      </c>
    </row>
    <row r="52" spans="1:17">
      <c r="A52" s="48" t="s">
        <v>52</v>
      </c>
      <c r="B52" s="49" t="s">
        <v>43</v>
      </c>
      <c r="C52" s="50">
        <v>56816.388189999998</v>
      </c>
      <c r="D52" s="48">
        <v>1.1999999999999999E-3</v>
      </c>
      <c r="E52" s="40">
        <f t="shared" si="0"/>
        <v>1634.739648209636</v>
      </c>
      <c r="F52" s="51">
        <f t="shared" ref="F52:F57" si="6">ROUND(2*E52,0)/2+1</f>
        <v>1635.5</v>
      </c>
      <c r="G52">
        <f t="shared" si="1"/>
        <v>-0.84726000000227941</v>
      </c>
      <c r="I52">
        <f t="shared" si="5"/>
        <v>-0.84726000000227941</v>
      </c>
      <c r="O52">
        <f t="shared" ca="1" si="2"/>
        <v>-0.84613731047686813</v>
      </c>
      <c r="Q52" s="2">
        <f t="shared" si="3"/>
        <v>41797.888189999998</v>
      </c>
    </row>
    <row r="53" spans="1:17">
      <c r="A53" s="55" t="s">
        <v>55</v>
      </c>
      <c r="B53" s="56" t="s">
        <v>44</v>
      </c>
      <c r="C53" s="57">
        <v>57134.465329999999</v>
      </c>
      <c r="D53" s="57">
        <v>1.6000000000000001E-3</v>
      </c>
      <c r="E53" s="40">
        <f>+(C53-C$7)/C$8</f>
        <v>1920.1898321816375</v>
      </c>
      <c r="F53" s="51">
        <f t="shared" si="6"/>
        <v>1921</v>
      </c>
      <c r="G53">
        <f>+C53-(C$7+F53*C$8)</f>
        <v>-0.9027700000006007</v>
      </c>
      <c r="I53">
        <f>+G53</f>
        <v>-0.9027700000006007</v>
      </c>
      <c r="O53">
        <f ca="1">+C$11+C$12*$F53</f>
        <v>-0.89875500778759398</v>
      </c>
      <c r="Q53" s="2">
        <f>+C53-15018.5</f>
        <v>42115.965329999999</v>
      </c>
    </row>
    <row r="54" spans="1:17">
      <c r="A54" s="55" t="s">
        <v>55</v>
      </c>
      <c r="B54" s="56" t="s">
        <v>44</v>
      </c>
      <c r="C54" s="57">
        <v>57134.465360000002</v>
      </c>
      <c r="D54" s="57">
        <v>8.0000000000000004E-4</v>
      </c>
      <c r="E54" s="40">
        <f>+(C54-C$7)/C$8</f>
        <v>1920.1898591043719</v>
      </c>
      <c r="F54" s="51">
        <f t="shared" si="6"/>
        <v>1921</v>
      </c>
      <c r="G54">
        <f>+C54-(C$7+F54*C$8)</f>
        <v>-0.90273999999772059</v>
      </c>
      <c r="I54">
        <f>+G54</f>
        <v>-0.90273999999772059</v>
      </c>
      <c r="O54">
        <f ca="1">+C$11+C$12*$F54</f>
        <v>-0.89875500778759398</v>
      </c>
      <c r="Q54" s="2">
        <f>+C54-15018.5</f>
        <v>42115.965360000002</v>
      </c>
    </row>
    <row r="55" spans="1:17">
      <c r="A55" s="55" t="s">
        <v>55</v>
      </c>
      <c r="B55" s="56" t="s">
        <v>44</v>
      </c>
      <c r="C55" s="57">
        <v>57134.467190000003</v>
      </c>
      <c r="D55" s="57">
        <v>6.9999999999999999E-4</v>
      </c>
      <c r="E55" s="40">
        <f>+(C55-C$7)/C$8</f>
        <v>1920.1915013910102</v>
      </c>
      <c r="F55" s="51">
        <f t="shared" si="6"/>
        <v>1921</v>
      </c>
      <c r="G55">
        <f>+C55-(C$7+F55*C$8)</f>
        <v>-0.90090999999665655</v>
      </c>
      <c r="I55">
        <f>+G55</f>
        <v>-0.90090999999665655</v>
      </c>
      <c r="O55">
        <f ca="1">+C$11+C$12*$F55</f>
        <v>-0.89875500778759398</v>
      </c>
      <c r="Q55" s="2">
        <f>+C55-15018.5</f>
        <v>42115.967190000003</v>
      </c>
    </row>
    <row r="56" spans="1:17">
      <c r="A56" s="55" t="s">
        <v>55</v>
      </c>
      <c r="B56" s="56" t="s">
        <v>44</v>
      </c>
      <c r="C56" s="57">
        <v>57134.469080000003</v>
      </c>
      <c r="D56" s="57">
        <v>2.2000000000000001E-3</v>
      </c>
      <c r="E56" s="40">
        <f>+(C56-C$7)/C$8</f>
        <v>1920.1931975231107</v>
      </c>
      <c r="F56" s="51">
        <f t="shared" si="6"/>
        <v>1921</v>
      </c>
      <c r="G56">
        <f>+C56-(C$7+F56*C$8)</f>
        <v>-0.89901999999710824</v>
      </c>
      <c r="I56">
        <f>+G56</f>
        <v>-0.89901999999710824</v>
      </c>
      <c r="O56">
        <f ca="1">+C$11+C$12*$F56</f>
        <v>-0.89875500778759398</v>
      </c>
      <c r="Q56" s="2">
        <f>+C56-15018.5</f>
        <v>42115.969080000003</v>
      </c>
    </row>
    <row r="57" spans="1:17">
      <c r="A57" s="55" t="s">
        <v>55</v>
      </c>
      <c r="B57" s="56" t="s">
        <v>44</v>
      </c>
      <c r="C57" s="57">
        <v>57467.589240000001</v>
      </c>
      <c r="D57" s="57">
        <v>6.9999999999999999E-4</v>
      </c>
      <c r="E57" s="40">
        <f>+(C57-C$7)/C$8</f>
        <v>2219.143354572378</v>
      </c>
      <c r="F57" s="51">
        <f t="shared" si="6"/>
        <v>2220</v>
      </c>
      <c r="G57">
        <f>+C57-(C$7+F57*C$8)</f>
        <v>-0.95455999999830965</v>
      </c>
      <c r="I57">
        <f>+G57</f>
        <v>-0.95455999999830965</v>
      </c>
      <c r="O57">
        <f ca="1">+C$11+C$12*$F57</f>
        <v>-0.95386075733542941</v>
      </c>
      <c r="Q57" s="2">
        <f>+C57-15018.5</f>
        <v>42449.089240000001</v>
      </c>
    </row>
    <row r="58" spans="1:17">
      <c r="C58" s="9"/>
      <c r="D58" s="9"/>
    </row>
    <row r="59" spans="1:17">
      <c r="C59" s="9"/>
      <c r="D59" s="9"/>
    </row>
    <row r="60" spans="1:17">
      <c r="C60" s="9"/>
      <c r="D60" s="9"/>
    </row>
    <row r="61" spans="1:17">
      <c r="C61" s="9"/>
      <c r="D61" s="9"/>
    </row>
    <row r="62" spans="1:17">
      <c r="C62" s="9"/>
      <c r="D62" s="9"/>
    </row>
    <row r="63" spans="1:17">
      <c r="C63" s="9"/>
      <c r="D63" s="9"/>
    </row>
    <row r="64" spans="1:17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2024-02-14T04:53:37Z</dcterms:modified>
</cp:coreProperties>
</file>