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E356C72-4575-4EFD-B5A4-809309F4E65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J26" i="1"/>
  <c r="E27" i="1"/>
  <c r="F27" i="1"/>
  <c r="G27" i="1"/>
  <c r="J27" i="1"/>
  <c r="E28" i="1"/>
  <c r="F28" i="1"/>
  <c r="G28" i="1"/>
  <c r="J28" i="1"/>
  <c r="E22" i="1"/>
  <c r="F22" i="1"/>
  <c r="G22" i="1"/>
  <c r="H22" i="1"/>
  <c r="E23" i="1"/>
  <c r="F23" i="1"/>
  <c r="G23" i="1"/>
  <c r="J23" i="1"/>
  <c r="E24" i="1"/>
  <c r="F24" i="1"/>
  <c r="G24" i="1"/>
  <c r="J24" i="1"/>
  <c r="E25" i="1"/>
  <c r="F25" i="1"/>
  <c r="G25" i="1"/>
  <c r="J25" i="1"/>
  <c r="Q26" i="1"/>
  <c r="Q27" i="1"/>
  <c r="Q28" i="1"/>
  <c r="E21" i="1"/>
  <c r="F21" i="1"/>
  <c r="G21" i="1"/>
  <c r="I21" i="1"/>
  <c r="F11" i="1"/>
  <c r="Q21" i="1"/>
  <c r="Q23" i="1"/>
  <c r="Q24" i="1"/>
  <c r="Q25" i="1"/>
  <c r="G11" i="1"/>
  <c r="E14" i="1"/>
  <c r="C17" i="1"/>
  <c r="Q22" i="1"/>
  <c r="C12" i="1"/>
  <c r="C16" i="1" l="1"/>
  <c r="D18" i="1" s="1"/>
  <c r="E15" i="1"/>
  <c r="C11" i="1"/>
  <c r="O28" i="1" l="1"/>
  <c r="O26" i="1"/>
  <c r="O21" i="1"/>
  <c r="O24" i="1"/>
  <c r="O25" i="1"/>
  <c r="C15" i="1"/>
  <c r="O23" i="1"/>
  <c r="O22" i="1"/>
  <c r="O27" i="1"/>
  <c r="C18" i="1" l="1"/>
  <c r="E16" i="1"/>
  <c r="E17" i="1" s="1"/>
</calcChain>
</file>

<file path=xl/sharedStrings.xml><?xml version="1.0" encoding="utf-8"?>
<sst xmlns="http://schemas.openxmlformats.org/spreadsheetml/2006/main" count="64" uniqueCount="49">
  <si>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</si>
  <si>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</si>
  <si>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</si>
  <si>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</si>
  <si>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</si>
  <si>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</si>
  <si>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</si>
  <si>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</si>
  <si>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</si>
  <si>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</si>
  <si>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</si>
  <si>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</si>
  <si>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</si>
  <si>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</si>
  <si>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</si>
  <si>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</si>
  <si>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</si>
  <si>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</si>
  <si>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</si>
  <si>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</si>
  <si>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</si>
  <si>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</si>
  <si>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</si>
  <si>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</si>
  <si>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</si>
  <si>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</si>
  <si>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</si>
  <si>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</si>
  <si>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</si>
  <si>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</si>
  <si>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</si>
  <si>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</si>
  <si>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</si>
  <si>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</si>
  <si>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</si>
  <si>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</si>
  <si>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</si>
  <si>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</si>
  <si>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</si>
  <si>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</si>
  <si>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</si>
  <si>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V1060 Her / GSC 2083-0557</t>
  </si>
  <si>
    <t>EA</t>
  </si>
  <si>
    <t>IBVS 5060</t>
  </si>
  <si>
    <t>I</t>
  </si>
  <si>
    <t>OEJV 0137</t>
  </si>
  <si>
    <t>OEJV</t>
  </si>
  <si>
    <t>OEJV 0160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</si>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</sst>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V1060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-798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69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15-4C9F-AEF4-D49FC9DEAD7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-798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69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3.9039599992975127E-2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15-4C9F-AEF4-D49FC9DEAD7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-798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69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1.6999999934341758E-4</c:v>
                </c:pt>
                <c:pt idx="3">
                  <c:v>1.3876000011805445E-3</c:v>
                </c:pt>
                <c:pt idx="4">
                  <c:v>-8.4380000043893233E-4</c:v>
                </c:pt>
                <c:pt idx="5">
                  <c:v>-5.2284000048530288E-3</c:v>
                </c:pt>
                <c:pt idx="6">
                  <c:v>-4.5584000035887584E-3</c:v>
                </c:pt>
                <c:pt idx="7">
                  <c:v>-4.528400007984601E-3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15-4C9F-AEF4-D49FC9DEAD7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-798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69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15-4C9F-AEF4-D49FC9DEAD7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-798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69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15-4C9F-AEF4-D49FC9DEAD7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-798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69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15-4C9F-AEF4-D49FC9DEAD7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1.1999999999999999E-3</c:v>
                  </c:pt>
                  <c:pt idx="6">
                    <c:v>1.2999999999999999E-3</c:v>
                  </c:pt>
                  <c:pt idx="7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-798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69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15-4C9F-AEF4-D49FC9DEAD7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-798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69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3.8173094162622177E-2</c:v>
                </c:pt>
                <c:pt idx="1">
                  <c:v>2.6737536965763752E-3</c:v>
                </c:pt>
                <c:pt idx="2">
                  <c:v>2.6737536965763752E-3</c:v>
                </c:pt>
                <c:pt idx="3">
                  <c:v>-8.4340424845729799E-5</c:v>
                </c:pt>
                <c:pt idx="4">
                  <c:v>-3.9573814823209682E-4</c:v>
                </c:pt>
                <c:pt idx="5">
                  <c:v>-5.8674410020211117E-3</c:v>
                </c:pt>
                <c:pt idx="6">
                  <c:v>-5.8674410020211117E-3</c:v>
                </c:pt>
                <c:pt idx="7">
                  <c:v>-5.8674410020211117E-3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15-4C9F-AEF4-D49FC9DEAD7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-798</c:v>
                </c:pt>
                <c:pt idx="1">
                  <c:v>0</c:v>
                </c:pt>
                <c:pt idx="2">
                  <c:v>0</c:v>
                </c:pt>
                <c:pt idx="3">
                  <c:v>62</c:v>
                </c:pt>
                <c:pt idx="4">
                  <c:v>69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15-4C9F-AEF4-D49FC9DEA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402824"/>
        <c:axId val="1"/>
      </c:scatterChart>
      <c:valAx>
        <c:axId val="709402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402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1</xdr:rowOff>
    </xdr:from>
    <xdr:to>
      <xdr:col>17</xdr:col>
      <xdr:colOff>9525</xdr:colOff>
      <xdr:row>18</xdr:row>
      <xdr:rowOff>104776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B70981-8522-E099-548F-C6B857CB6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55062.425900000002</v>
      </c>
      <c r="D7" s="30" t="s">
        <v>40</v>
      </c>
    </row>
    <row r="8" spans="1:7" x14ac:dyDescent="0.2">
      <c r="A8" t="s">
        <v>3</v>
      </c>
      <c r="C8" s="38">
        <v>4.7251101999999996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2.6737536965763752E-3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-4.4485389055195244E-5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60354.761634143513</v>
      </c>
    </row>
    <row r="15" spans="1:7" x14ac:dyDescent="0.2">
      <c r="A15" s="12" t="s">
        <v>17</v>
      </c>
      <c r="B15" s="10"/>
      <c r="C15" s="13">
        <f ca="1">(C7+C11)+(C8+C12)*INT(MAX(F21:F3533))</f>
        <v>55969.641190959002</v>
      </c>
      <c r="D15" s="14" t="s">
        <v>37</v>
      </c>
      <c r="E15" s="15">
        <f ca="1">ROUND(2*(E14-$C$7)/$C$8,0)/2+E13</f>
        <v>1121</v>
      </c>
    </row>
    <row r="16" spans="1:7" x14ac:dyDescent="0.2">
      <c r="A16" s="16" t="s">
        <v>4</v>
      </c>
      <c r="B16" s="10"/>
      <c r="C16" s="17">
        <f ca="1">+C8+C12</f>
        <v>4.7250657146109445</v>
      </c>
      <c r="D16" s="14" t="s">
        <v>38</v>
      </c>
      <c r="E16" s="24">
        <f ca="1">ROUND(2*(E14-$C$15)/$C$16,0)/2+E13</f>
        <v>929</v>
      </c>
    </row>
    <row r="17" spans="1:18" ht="13.5" thickBot="1" x14ac:dyDescent="0.25">
      <c r="A17" s="14" t="s">
        <v>28</v>
      </c>
      <c r="B17" s="10"/>
      <c r="C17" s="10">
        <f>COUNT(C21:C2191)</f>
        <v>8</v>
      </c>
      <c r="D17" s="14" t="s">
        <v>32</v>
      </c>
      <c r="E17" s="18">
        <f ca="1">+$C$15+$C$16*E16-15018.5-$C$9/24</f>
        <v>45341.123073165909</v>
      </c>
    </row>
    <row r="18" spans="1:18" ht="14.25" thickTop="1" thickBot="1" x14ac:dyDescent="0.25">
      <c r="A18" s="16" t="s">
        <v>5</v>
      </c>
      <c r="B18" s="10"/>
      <c r="C18" s="19">
        <f ca="1">+C15</f>
        <v>55969.641190959002</v>
      </c>
      <c r="D18" s="20">
        <f ca="1">+C16</f>
        <v>4.7250657146109445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27</v>
      </c>
      <c r="J20" s="7" t="s">
        <v>46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s="31" t="s">
        <v>43</v>
      </c>
      <c r="B21" s="32" t="s">
        <v>44</v>
      </c>
      <c r="C21" s="31">
        <v>51291.826999999997</v>
      </c>
      <c r="D21" s="31">
        <v>3.0000000000000001E-3</v>
      </c>
      <c r="E21">
        <f t="shared" ref="E21:E28" si="0">+(C21-C$7)/C$8</f>
        <v>-797.99173784349091</v>
      </c>
      <c r="F21">
        <f t="shared" ref="F21:F28" si="1">ROUND(2*E21,0)/2</f>
        <v>-798</v>
      </c>
      <c r="G21">
        <f t="shared" ref="G21:G28" si="2">+C21-(C$7+F21*C$8)</f>
        <v>3.9039599992975127E-2</v>
      </c>
      <c r="I21">
        <f>+G21</f>
        <v>3.9039599992975127E-2</v>
      </c>
      <c r="O21">
        <f t="shared" ref="O21:O28" ca="1" si="3">+C$11+C$12*$F21</f>
        <v>3.8173094162622177E-2</v>
      </c>
      <c r="Q21" s="2">
        <f t="shared" ref="Q21:Q28" si="4">+C21-15018.5</f>
        <v>36273.326999999997</v>
      </c>
    </row>
    <row r="22" spans="1:18" x14ac:dyDescent="0.2">
      <c r="A22" s="33" t="s">
        <v>40</v>
      </c>
      <c r="B22" s="33"/>
      <c r="C22" s="34">
        <v>55062.425900000002</v>
      </c>
      <c r="D22" s="34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2.6737536965763752E-3</v>
      </c>
      <c r="Q22" s="2">
        <f t="shared" si="4"/>
        <v>40043.925900000002</v>
      </c>
    </row>
    <row r="23" spans="1:18" x14ac:dyDescent="0.2">
      <c r="A23" s="31" t="s">
        <v>45</v>
      </c>
      <c r="B23" s="32" t="s">
        <v>44</v>
      </c>
      <c r="C23" s="31">
        <v>55062.426070000001</v>
      </c>
      <c r="D23" s="31">
        <v>2.9999999999999997E-4</v>
      </c>
      <c r="E23">
        <f t="shared" si="0"/>
        <v>3.5977996734005822E-5</v>
      </c>
      <c r="F23">
        <f t="shared" si="1"/>
        <v>0</v>
      </c>
      <c r="G23">
        <f t="shared" si="2"/>
        <v>1.6999999934341758E-4</v>
      </c>
      <c r="J23">
        <f t="shared" ref="J23:J28" si="5">+G23</f>
        <v>1.6999999934341758E-4</v>
      </c>
      <c r="O23">
        <f t="shared" ca="1" si="3"/>
        <v>2.6737536965763752E-3</v>
      </c>
      <c r="Q23" s="2">
        <f t="shared" si="4"/>
        <v>40043.926070000001</v>
      </c>
    </row>
    <row r="24" spans="1:18" x14ac:dyDescent="0.2">
      <c r="A24" s="31" t="s">
        <v>45</v>
      </c>
      <c r="B24" s="32" t="s">
        <v>44</v>
      </c>
      <c r="C24" s="31">
        <v>55355.384120000002</v>
      </c>
      <c r="D24" s="31">
        <v>8.0000000000000004E-4</v>
      </c>
      <c r="E24">
        <f t="shared" si="0"/>
        <v>62.000293665108693</v>
      </c>
      <c r="F24">
        <f t="shared" si="1"/>
        <v>62</v>
      </c>
      <c r="G24">
        <f t="shared" si="2"/>
        <v>1.3876000011805445E-3</v>
      </c>
      <c r="J24">
        <f t="shared" si="5"/>
        <v>1.3876000011805445E-3</v>
      </c>
      <c r="O24">
        <f t="shared" ca="1" si="3"/>
        <v>-8.4340424845729799E-5</v>
      </c>
      <c r="Q24" s="2">
        <f t="shared" si="4"/>
        <v>40336.884120000002</v>
      </c>
    </row>
    <row r="25" spans="1:18" x14ac:dyDescent="0.2">
      <c r="A25" s="31" t="s">
        <v>45</v>
      </c>
      <c r="B25" s="32" t="s">
        <v>44</v>
      </c>
      <c r="C25" s="31">
        <v>55388.45766</v>
      </c>
      <c r="D25" s="31">
        <v>2.9999999999999997E-4</v>
      </c>
      <c r="E25">
        <f t="shared" si="0"/>
        <v>68.999821422153929</v>
      </c>
      <c r="F25">
        <f t="shared" si="1"/>
        <v>69</v>
      </c>
      <c r="G25">
        <f t="shared" si="2"/>
        <v>-8.4380000043893233E-4</v>
      </c>
      <c r="J25">
        <f t="shared" si="5"/>
        <v>-8.4380000043893233E-4</v>
      </c>
      <c r="O25">
        <f t="shared" ca="1" si="3"/>
        <v>-3.9573814823209682E-4</v>
      </c>
      <c r="Q25" s="2">
        <f t="shared" si="4"/>
        <v>40369.95766</v>
      </c>
    </row>
    <row r="26" spans="1:18" x14ac:dyDescent="0.2">
      <c r="A26" s="35" t="s">
        <v>47</v>
      </c>
      <c r="B26" s="36" t="s">
        <v>44</v>
      </c>
      <c r="C26" s="37">
        <v>55969.64183</v>
      </c>
      <c r="D26" s="37">
        <v>1.1999999999999999E-3</v>
      </c>
      <c r="E26">
        <f t="shared" si="0"/>
        <v>191.9988934861241</v>
      </c>
      <c r="F26">
        <f t="shared" si="1"/>
        <v>192</v>
      </c>
      <c r="G26">
        <f t="shared" si="2"/>
        <v>-5.2284000048530288E-3</v>
      </c>
      <c r="J26">
        <f t="shared" si="5"/>
        <v>-5.2284000048530288E-3</v>
      </c>
      <c r="O26">
        <f t="shared" ca="1" si="3"/>
        <v>-5.8674410020211117E-3</v>
      </c>
      <c r="Q26" s="2">
        <f t="shared" si="4"/>
        <v>40951.14183</v>
      </c>
    </row>
    <row r="27" spans="1:18" x14ac:dyDescent="0.2">
      <c r="A27" s="35" t="s">
        <v>47</v>
      </c>
      <c r="B27" s="36" t="s">
        <v>44</v>
      </c>
      <c r="C27" s="37">
        <v>55969.642500000002</v>
      </c>
      <c r="D27" s="37">
        <v>1.2999999999999999E-3</v>
      </c>
      <c r="E27">
        <f t="shared" si="0"/>
        <v>191.99903528175909</v>
      </c>
      <c r="F27">
        <f t="shared" si="1"/>
        <v>192</v>
      </c>
      <c r="G27">
        <f t="shared" si="2"/>
        <v>-4.5584000035887584E-3</v>
      </c>
      <c r="J27">
        <f t="shared" si="5"/>
        <v>-4.5584000035887584E-3</v>
      </c>
      <c r="O27">
        <f t="shared" ca="1" si="3"/>
        <v>-5.8674410020211117E-3</v>
      </c>
      <c r="Q27" s="2">
        <f t="shared" si="4"/>
        <v>40951.142500000002</v>
      </c>
    </row>
    <row r="28" spans="1:18" x14ac:dyDescent="0.2">
      <c r="A28" s="35" t="s">
        <v>47</v>
      </c>
      <c r="B28" s="36" t="s">
        <v>44</v>
      </c>
      <c r="C28" s="37">
        <v>55969.642529999997</v>
      </c>
      <c r="D28" s="37">
        <v>2.0999999999999999E-3</v>
      </c>
      <c r="E28">
        <f t="shared" si="0"/>
        <v>191.99904163081644</v>
      </c>
      <c r="F28">
        <f t="shared" si="1"/>
        <v>192</v>
      </c>
      <c r="G28">
        <f t="shared" si="2"/>
        <v>-4.528400007984601E-3</v>
      </c>
      <c r="J28">
        <f t="shared" si="5"/>
        <v>-4.528400007984601E-3</v>
      </c>
      <c r="O28">
        <f t="shared" ca="1" si="3"/>
        <v>-5.8674410020211117E-3</v>
      </c>
      <c r="Q28" s="2">
        <f t="shared" si="4"/>
        <v>40951.142529999997</v>
      </c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2024-02-14T05:16:45Z</dcterms:modified>
</cp:coreProperties>
</file>