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1CCF7926-A757-4A53-AFCB-E7CE198E306B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2" r:id="rId1"/>
    <sheet name="Inactive" sheetId="1" r:id="rId2"/>
  </sheets>
  <calcPr calcId="181029"/>
</workbook>
</file>

<file path=xl/calcChain.xml><?xml version="1.0" encoding="utf-8"?>
<calcChain xmlns="http://schemas.openxmlformats.org/spreadsheetml/2006/main">
  <c r="E55" i="1" l="1"/>
  <c r="F55" i="1"/>
  <c r="G55" i="1"/>
  <c r="J55" i="1"/>
  <c r="Q55" i="1"/>
  <c r="E56" i="1"/>
  <c r="F56" i="1"/>
  <c r="G56" i="1"/>
  <c r="J56" i="1"/>
  <c r="Q56" i="1"/>
  <c r="E57" i="1"/>
  <c r="F57" i="1"/>
  <c r="G57" i="1"/>
  <c r="J57" i="1"/>
  <c r="Q57" i="1"/>
  <c r="E58" i="1"/>
  <c r="F58" i="1"/>
  <c r="G58" i="1"/>
  <c r="J58" i="1"/>
  <c r="Q58" i="1"/>
  <c r="E59" i="1"/>
  <c r="F59" i="1"/>
  <c r="G59" i="1"/>
  <c r="J59" i="1"/>
  <c r="Q59" i="1"/>
  <c r="E60" i="1"/>
  <c r="F60" i="1"/>
  <c r="G60" i="1"/>
  <c r="J60" i="1"/>
  <c r="Q60" i="1"/>
  <c r="E61" i="1"/>
  <c r="F61" i="1"/>
  <c r="G61" i="1"/>
  <c r="J61" i="1"/>
  <c r="Q61" i="1"/>
  <c r="E62" i="1"/>
  <c r="F62" i="1"/>
  <c r="G62" i="1"/>
  <c r="J62" i="1"/>
  <c r="Q62" i="1"/>
  <c r="E63" i="1"/>
  <c r="F63" i="1"/>
  <c r="G63" i="1"/>
  <c r="J63" i="1"/>
  <c r="Q63" i="1"/>
  <c r="E64" i="1"/>
  <c r="F64" i="1"/>
  <c r="G64" i="1"/>
  <c r="J64" i="1"/>
  <c r="Q64" i="1"/>
  <c r="E65" i="1"/>
  <c r="F65" i="1"/>
  <c r="G65" i="1"/>
  <c r="J65" i="1"/>
  <c r="Q65" i="1"/>
  <c r="E66" i="1"/>
  <c r="F66" i="1"/>
  <c r="G66" i="1"/>
  <c r="J66" i="1"/>
  <c r="Q66" i="1"/>
  <c r="E67" i="1"/>
  <c r="F67" i="1"/>
  <c r="G67" i="1"/>
  <c r="J67" i="1"/>
  <c r="Q67" i="1"/>
  <c r="K69" i="2"/>
  <c r="E69" i="2"/>
  <c r="F69" i="2"/>
  <c r="G69" i="2"/>
  <c r="E72" i="2"/>
  <c r="F72" i="2"/>
  <c r="E75" i="2"/>
  <c r="F75" i="2"/>
  <c r="E77" i="2"/>
  <c r="F77" i="2"/>
  <c r="G77" i="2"/>
  <c r="K77" i="2"/>
  <c r="E80" i="2"/>
  <c r="F80" i="2"/>
  <c r="C9" i="2"/>
  <c r="F25" i="2"/>
  <c r="G25" i="2"/>
  <c r="K25" i="2"/>
  <c r="F33" i="2"/>
  <c r="G33" i="2"/>
  <c r="K33" i="2"/>
  <c r="G53" i="2"/>
  <c r="K53" i="2"/>
  <c r="F65" i="2"/>
  <c r="G65" i="2"/>
  <c r="K65" i="2"/>
  <c r="D9" i="2"/>
  <c r="Q68" i="2"/>
  <c r="Q69" i="2"/>
  <c r="Q70" i="2"/>
  <c r="Q71" i="2"/>
  <c r="Q72" i="2"/>
  <c r="Q73" i="2"/>
  <c r="Q74" i="2"/>
  <c r="Q75" i="2"/>
  <c r="Q76" i="2"/>
  <c r="Q77" i="2"/>
  <c r="Q78" i="2"/>
  <c r="Q79" i="2"/>
  <c r="Q80" i="2"/>
  <c r="E50" i="2"/>
  <c r="F50" i="2"/>
  <c r="G50" i="2"/>
  <c r="K50" i="2"/>
  <c r="E51" i="2"/>
  <c r="F51" i="2"/>
  <c r="E52" i="2"/>
  <c r="F52" i="2"/>
  <c r="G52" i="2"/>
  <c r="K52" i="2"/>
  <c r="E53" i="2"/>
  <c r="F53" i="2"/>
  <c r="E62" i="2"/>
  <c r="F62" i="2"/>
  <c r="G62" i="2"/>
  <c r="K62" i="2"/>
  <c r="E56" i="2"/>
  <c r="F56" i="2"/>
  <c r="G56" i="2"/>
  <c r="K56" i="2"/>
  <c r="E58" i="2"/>
  <c r="F58" i="2"/>
  <c r="G58" i="2"/>
  <c r="K58" i="2"/>
  <c r="E60" i="2"/>
  <c r="F60" i="2"/>
  <c r="G60" i="2"/>
  <c r="K60" i="2"/>
  <c r="E34" i="2"/>
  <c r="F34" i="2"/>
  <c r="E36" i="2"/>
  <c r="F36" i="2"/>
  <c r="G36" i="2"/>
  <c r="K36" i="2"/>
  <c r="E39" i="2"/>
  <c r="F39" i="2"/>
  <c r="E40" i="2"/>
  <c r="F40" i="2"/>
  <c r="G40" i="2"/>
  <c r="K40" i="2"/>
  <c r="E41" i="2"/>
  <c r="F41" i="2"/>
  <c r="G41" i="2"/>
  <c r="K41" i="2"/>
  <c r="E42" i="2"/>
  <c r="F42" i="2"/>
  <c r="E44" i="2"/>
  <c r="F44" i="2"/>
  <c r="G44" i="2"/>
  <c r="K44" i="2"/>
  <c r="E47" i="2"/>
  <c r="F47" i="2"/>
  <c r="E48" i="2"/>
  <c r="F48" i="2"/>
  <c r="G48" i="2"/>
  <c r="K48" i="2"/>
  <c r="E49" i="2"/>
  <c r="F49" i="2"/>
  <c r="G49" i="2"/>
  <c r="K49" i="2"/>
  <c r="E59" i="2"/>
  <c r="F59" i="2"/>
  <c r="E65" i="2"/>
  <c r="Q55" i="2"/>
  <c r="Q57" i="2"/>
  <c r="Q50" i="2"/>
  <c r="Q51" i="2"/>
  <c r="Q52" i="2"/>
  <c r="Q53" i="2"/>
  <c r="Q54" i="2"/>
  <c r="Q62" i="2"/>
  <c r="Q63" i="2"/>
  <c r="Q64" i="2"/>
  <c r="Q56" i="2"/>
  <c r="Q58" i="2"/>
  <c r="Q60" i="2"/>
  <c r="C7" i="2"/>
  <c r="E70" i="2"/>
  <c r="F70" i="2"/>
  <c r="E23" i="2"/>
  <c r="F23" i="2"/>
  <c r="E25" i="2"/>
  <c r="E26" i="2"/>
  <c r="F26" i="2"/>
  <c r="E27" i="2"/>
  <c r="F27" i="2"/>
  <c r="E28" i="2"/>
  <c r="F28" i="2"/>
  <c r="G28" i="2"/>
  <c r="K28" i="2"/>
  <c r="E29" i="2"/>
  <c r="F29" i="2"/>
  <c r="G29" i="2"/>
  <c r="K29" i="2"/>
  <c r="E30" i="2"/>
  <c r="F30" i="2"/>
  <c r="E31" i="2"/>
  <c r="F31" i="2"/>
  <c r="E33" i="2"/>
  <c r="F16" i="2"/>
  <c r="F17" i="2" s="1"/>
  <c r="C21" i="2"/>
  <c r="E21" i="2"/>
  <c r="F21" i="2"/>
  <c r="E22" i="2"/>
  <c r="F22" i="2"/>
  <c r="C17" i="2"/>
  <c r="Q21" i="2"/>
  <c r="G22" i="2"/>
  <c r="K22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41" i="2"/>
  <c r="Q42" i="2"/>
  <c r="Q43" i="2"/>
  <c r="Q44" i="2"/>
  <c r="Q45" i="2"/>
  <c r="Q46" i="2"/>
  <c r="Q47" i="2"/>
  <c r="Q48" i="2"/>
  <c r="Q49" i="2"/>
  <c r="Q59" i="2"/>
  <c r="Q61" i="2"/>
  <c r="Q65" i="2"/>
  <c r="Q66" i="2"/>
  <c r="Q67" i="2"/>
  <c r="Q54" i="1"/>
  <c r="E41" i="1"/>
  <c r="F41" i="1"/>
  <c r="E50" i="1"/>
  <c r="F50" i="1"/>
  <c r="E42" i="1"/>
  <c r="F42" i="1"/>
  <c r="F11" i="1"/>
  <c r="Q53" i="1"/>
  <c r="Q52" i="1"/>
  <c r="Q51" i="1"/>
  <c r="Q50" i="1"/>
  <c r="Q49" i="1"/>
  <c r="Q48" i="1"/>
  <c r="Q47" i="1"/>
  <c r="Q46" i="1"/>
  <c r="Q45" i="1"/>
  <c r="Q44" i="1"/>
  <c r="Q43" i="1"/>
  <c r="Q41" i="1"/>
  <c r="Q40" i="1"/>
  <c r="Q39" i="1"/>
  <c r="Q38" i="1"/>
  <c r="Q37" i="1"/>
  <c r="Q23" i="1"/>
  <c r="Q24" i="1"/>
  <c r="Q25" i="1"/>
  <c r="Q26" i="1"/>
  <c r="Q36" i="1"/>
  <c r="Q42" i="1"/>
  <c r="G11" i="1"/>
  <c r="Q27" i="1"/>
  <c r="Q28" i="1"/>
  <c r="Q29" i="1"/>
  <c r="Q30" i="1"/>
  <c r="Q31" i="1"/>
  <c r="Q32" i="1"/>
  <c r="Q33" i="1"/>
  <c r="Q34" i="1"/>
  <c r="Q35" i="1"/>
  <c r="Q22" i="1"/>
  <c r="C21" i="1"/>
  <c r="C7" i="1"/>
  <c r="C8" i="1"/>
  <c r="E14" i="1"/>
  <c r="E15" i="1" s="1"/>
  <c r="E2" i="1"/>
  <c r="E3" i="1" s="1"/>
  <c r="Q21" i="1"/>
  <c r="E29" i="1"/>
  <c r="F29" i="1"/>
  <c r="G21" i="1"/>
  <c r="H21" i="1"/>
  <c r="E26" i="1"/>
  <c r="F26" i="1"/>
  <c r="G26" i="1"/>
  <c r="I26" i="1"/>
  <c r="E21" i="1"/>
  <c r="F21" i="1"/>
  <c r="E45" i="1"/>
  <c r="F45" i="1"/>
  <c r="E34" i="1"/>
  <c r="F34" i="1"/>
  <c r="G34" i="1"/>
  <c r="J34" i="1"/>
  <c r="G21" i="2"/>
  <c r="I21" i="2"/>
  <c r="E39" i="1"/>
  <c r="F39" i="1"/>
  <c r="G41" i="1"/>
  <c r="J41" i="1"/>
  <c r="E48" i="1"/>
  <c r="F48" i="1"/>
  <c r="G50" i="1"/>
  <c r="J50" i="1"/>
  <c r="E24" i="1"/>
  <c r="F24" i="1"/>
  <c r="E32" i="1"/>
  <c r="F32" i="1"/>
  <c r="E27" i="1"/>
  <c r="F27" i="1"/>
  <c r="G29" i="1"/>
  <c r="J29" i="1"/>
  <c r="E35" i="1"/>
  <c r="F35" i="1"/>
  <c r="E44" i="1"/>
  <c r="F44" i="1"/>
  <c r="G44" i="1"/>
  <c r="J44" i="1"/>
  <c r="G40" i="1"/>
  <c r="J40" i="1"/>
  <c r="E23" i="1"/>
  <c r="F23" i="1"/>
  <c r="G23" i="1"/>
  <c r="I23" i="1"/>
  <c r="E31" i="1"/>
  <c r="F31" i="1"/>
  <c r="G31" i="1"/>
  <c r="J31" i="1"/>
  <c r="E43" i="1"/>
  <c r="F43" i="1"/>
  <c r="G45" i="1"/>
  <c r="J45" i="1"/>
  <c r="E51" i="1"/>
  <c r="F51" i="1"/>
  <c r="G42" i="1"/>
  <c r="I42" i="1"/>
  <c r="G46" i="1"/>
  <c r="J46" i="1"/>
  <c r="E52" i="1"/>
  <c r="F52" i="1"/>
  <c r="G52" i="1"/>
  <c r="J52" i="1"/>
  <c r="E47" i="1"/>
  <c r="F47" i="1"/>
  <c r="G47" i="1"/>
  <c r="J47" i="1"/>
  <c r="E37" i="1"/>
  <c r="F37" i="1"/>
  <c r="G37" i="1"/>
  <c r="J37" i="1"/>
  <c r="G39" i="1"/>
  <c r="J39" i="1"/>
  <c r="E46" i="1"/>
  <c r="F46" i="1"/>
  <c r="G48" i="1"/>
  <c r="J48" i="1"/>
  <c r="E54" i="1"/>
  <c r="F54" i="1"/>
  <c r="G54" i="1"/>
  <c r="J54" i="1"/>
  <c r="G24" i="1"/>
  <c r="I24" i="1"/>
  <c r="E30" i="1"/>
  <c r="F30" i="1"/>
  <c r="G30" i="1"/>
  <c r="J30" i="1"/>
  <c r="G32" i="1"/>
  <c r="J32" i="1"/>
  <c r="E22" i="1"/>
  <c r="F22" i="1"/>
  <c r="G22" i="1"/>
  <c r="I22" i="1"/>
  <c r="E28" i="1"/>
  <c r="F28" i="1"/>
  <c r="G28" i="1"/>
  <c r="J28" i="1"/>
  <c r="E36" i="1"/>
  <c r="F36" i="1"/>
  <c r="G36" i="1"/>
  <c r="I36" i="1"/>
  <c r="E38" i="1"/>
  <c r="F38" i="1"/>
  <c r="G38" i="1"/>
  <c r="J38" i="1"/>
  <c r="G25" i="1"/>
  <c r="I25" i="1"/>
  <c r="E40" i="1"/>
  <c r="F40" i="1"/>
  <c r="G43" i="1"/>
  <c r="J43" i="1"/>
  <c r="E49" i="1"/>
  <c r="F49" i="1"/>
  <c r="G49" i="1"/>
  <c r="J49" i="1"/>
  <c r="G51" i="1"/>
  <c r="J51" i="1"/>
  <c r="E25" i="1"/>
  <c r="F25" i="1"/>
  <c r="G27" i="1"/>
  <c r="J27" i="1"/>
  <c r="E33" i="1"/>
  <c r="F33" i="1"/>
  <c r="G33" i="1"/>
  <c r="J33" i="1"/>
  <c r="G35" i="1"/>
  <c r="J35" i="1"/>
  <c r="E53" i="1"/>
  <c r="F53" i="1"/>
  <c r="G53" i="1"/>
  <c r="J53" i="1"/>
  <c r="E74" i="2"/>
  <c r="F74" i="2"/>
  <c r="G74" i="2"/>
  <c r="K74" i="2"/>
  <c r="E67" i="2"/>
  <c r="F67" i="2"/>
  <c r="G67" i="2"/>
  <c r="K67" i="2"/>
  <c r="E46" i="2"/>
  <c r="F46" i="2"/>
  <c r="G46" i="2"/>
  <c r="K46" i="2"/>
  <c r="E38" i="2"/>
  <c r="F38" i="2"/>
  <c r="E64" i="2"/>
  <c r="F64" i="2"/>
  <c r="G64" i="2"/>
  <c r="K64" i="2"/>
  <c r="E57" i="2"/>
  <c r="F57" i="2"/>
  <c r="G57" i="2"/>
  <c r="K57" i="2"/>
  <c r="G59" i="2"/>
  <c r="K59" i="2"/>
  <c r="G55" i="2"/>
  <c r="K55" i="2"/>
  <c r="G51" i="2"/>
  <c r="K51" i="2"/>
  <c r="G47" i="2"/>
  <c r="K47" i="2"/>
  <c r="G39" i="2"/>
  <c r="K39" i="2"/>
  <c r="G31" i="2"/>
  <c r="K31" i="2"/>
  <c r="G27" i="2"/>
  <c r="K27" i="2"/>
  <c r="G23" i="2"/>
  <c r="E79" i="2"/>
  <c r="F79" i="2"/>
  <c r="G79" i="2"/>
  <c r="K79" i="2"/>
  <c r="E71" i="2"/>
  <c r="F71" i="2"/>
  <c r="G71" i="2"/>
  <c r="K71" i="2"/>
  <c r="C17" i="1"/>
  <c r="E32" i="2"/>
  <c r="F32" i="2"/>
  <c r="G32" i="2"/>
  <c r="K32" i="2"/>
  <c r="E24" i="2"/>
  <c r="F24" i="2"/>
  <c r="G24" i="2"/>
  <c r="K24" i="2"/>
  <c r="E66" i="2"/>
  <c r="F66" i="2"/>
  <c r="G66" i="2"/>
  <c r="K66" i="2"/>
  <c r="E45" i="2"/>
  <c r="F45" i="2"/>
  <c r="G45" i="2"/>
  <c r="K45" i="2"/>
  <c r="E37" i="2"/>
  <c r="F37" i="2"/>
  <c r="G37" i="2"/>
  <c r="K37" i="2"/>
  <c r="E63" i="2"/>
  <c r="F63" i="2"/>
  <c r="G63" i="2"/>
  <c r="K63" i="2"/>
  <c r="E55" i="2"/>
  <c r="F55" i="2"/>
  <c r="E76" i="2"/>
  <c r="F76" i="2"/>
  <c r="G76" i="2"/>
  <c r="K76" i="2"/>
  <c r="G70" i="2"/>
  <c r="K70" i="2"/>
  <c r="E68" i="2"/>
  <c r="F68" i="2"/>
  <c r="G68" i="2"/>
  <c r="K68" i="2"/>
  <c r="G42" i="2"/>
  <c r="K42" i="2"/>
  <c r="G38" i="2"/>
  <c r="K38" i="2"/>
  <c r="G34" i="2"/>
  <c r="K34" i="2"/>
  <c r="G30" i="2"/>
  <c r="K30" i="2"/>
  <c r="G26" i="2"/>
  <c r="K26" i="2"/>
  <c r="G75" i="2"/>
  <c r="K75" i="2"/>
  <c r="E73" i="2"/>
  <c r="F73" i="2"/>
  <c r="G73" i="2"/>
  <c r="K73" i="2"/>
  <c r="E61" i="2"/>
  <c r="F61" i="2"/>
  <c r="G61" i="2"/>
  <c r="K61" i="2"/>
  <c r="E43" i="2"/>
  <c r="F43" i="2"/>
  <c r="G43" i="2"/>
  <c r="K43" i="2"/>
  <c r="E35" i="2"/>
  <c r="F35" i="2"/>
  <c r="G35" i="2"/>
  <c r="K35" i="2"/>
  <c r="E54" i="2"/>
  <c r="F54" i="2"/>
  <c r="G54" i="2"/>
  <c r="K54" i="2"/>
  <c r="G80" i="2"/>
  <c r="K80" i="2"/>
  <c r="E78" i="2"/>
  <c r="F78" i="2"/>
  <c r="G78" i="2"/>
  <c r="K78" i="2"/>
  <c r="G72" i="2"/>
  <c r="K72" i="2"/>
  <c r="K23" i="2"/>
  <c r="C12" i="1"/>
  <c r="C11" i="2"/>
  <c r="C12" i="2"/>
  <c r="C11" i="1"/>
  <c r="O56" i="1" l="1"/>
  <c r="O62" i="1"/>
  <c r="O24" i="1"/>
  <c r="O26" i="1"/>
  <c r="O39" i="1"/>
  <c r="O25" i="1"/>
  <c r="O60" i="1"/>
  <c r="O66" i="1"/>
  <c r="O53" i="1"/>
  <c r="O29" i="1"/>
  <c r="O31" i="1"/>
  <c r="O36" i="1"/>
  <c r="O27" i="1"/>
  <c r="O63" i="1"/>
  <c r="O40" i="1"/>
  <c r="O48" i="1"/>
  <c r="O67" i="1"/>
  <c r="O41" i="1"/>
  <c r="O30" i="1"/>
  <c r="O38" i="1"/>
  <c r="O61" i="1"/>
  <c r="O47" i="1"/>
  <c r="O65" i="1"/>
  <c r="O23" i="1"/>
  <c r="O64" i="1"/>
  <c r="O45" i="1"/>
  <c r="O21" i="1"/>
  <c r="O22" i="1"/>
  <c r="O35" i="1"/>
  <c r="O32" i="1"/>
  <c r="O33" i="1"/>
  <c r="O55" i="1"/>
  <c r="O42" i="1"/>
  <c r="O54" i="1"/>
  <c r="O49" i="1"/>
  <c r="O51" i="1"/>
  <c r="C15" i="1"/>
  <c r="O59" i="1"/>
  <c r="O28" i="1"/>
  <c r="O52" i="1"/>
  <c r="O46" i="1"/>
  <c r="O57" i="1"/>
  <c r="O50" i="1"/>
  <c r="O44" i="1"/>
  <c r="O34" i="1"/>
  <c r="O58" i="1"/>
  <c r="O37" i="1"/>
  <c r="O43" i="1"/>
  <c r="C16" i="2"/>
  <c r="D18" i="2" s="1"/>
  <c r="O45" i="2"/>
  <c r="O39" i="2"/>
  <c r="C15" i="2"/>
  <c r="F18" i="2" s="1"/>
  <c r="O28" i="2"/>
  <c r="O55" i="2"/>
  <c r="O57" i="2"/>
  <c r="O22" i="2"/>
  <c r="O69" i="2"/>
  <c r="O43" i="2"/>
  <c r="O29" i="2"/>
  <c r="O32" i="2"/>
  <c r="O52" i="2"/>
  <c r="O53" i="2"/>
  <c r="O67" i="2"/>
  <c r="O27" i="2"/>
  <c r="O74" i="2"/>
  <c r="O71" i="2"/>
  <c r="O76" i="2"/>
  <c r="O62" i="2"/>
  <c r="O75" i="2"/>
  <c r="O25" i="2"/>
  <c r="O31" i="2"/>
  <c r="O78" i="2"/>
  <c r="O65" i="2"/>
  <c r="O72" i="2"/>
  <c r="O35" i="2"/>
  <c r="O66" i="2"/>
  <c r="O68" i="2"/>
  <c r="O80" i="2"/>
  <c r="O73" i="2"/>
  <c r="O47" i="2"/>
  <c r="O37" i="2"/>
  <c r="O36" i="2"/>
  <c r="O63" i="2"/>
  <c r="O64" i="2"/>
  <c r="O30" i="2"/>
  <c r="O50" i="2"/>
  <c r="O77" i="2"/>
  <c r="O61" i="2"/>
  <c r="O41" i="2"/>
  <c r="O40" i="2"/>
  <c r="O60" i="2"/>
  <c r="O46" i="2"/>
  <c r="O42" i="2"/>
  <c r="O54" i="2"/>
  <c r="O23" i="2"/>
  <c r="O49" i="2"/>
  <c r="O70" i="2"/>
  <c r="O44" i="2"/>
  <c r="O21" i="2"/>
  <c r="O26" i="2"/>
  <c r="O59" i="2"/>
  <c r="O56" i="2"/>
  <c r="O48" i="2"/>
  <c r="O34" i="2"/>
  <c r="O24" i="2"/>
  <c r="O33" i="2"/>
  <c r="O58" i="2"/>
  <c r="O79" i="2"/>
  <c r="O51" i="2"/>
  <c r="O38" i="2"/>
  <c r="C16" i="1"/>
  <c r="D18" i="1" s="1"/>
  <c r="C18" i="1" l="1"/>
  <c r="F19" i="2"/>
  <c r="C18" i="2"/>
  <c r="E16" i="1"/>
  <c r="E17" i="1" s="1"/>
</calcChain>
</file>

<file path=xl/sharedStrings.xml><?xml version="1.0" encoding="utf-8"?>
<sst xmlns="http://schemas.openxmlformats.org/spreadsheetml/2006/main" count="299" uniqueCount="59">
  <si>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</si>
  <si>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</si>
  <si>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</si>
  <si>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</si>
  <si>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</si>
  <si>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</si>
  <si>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</si>
  <si>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</si>
  <si>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</si>
  <si>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</si>
  <si>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</si>
  <si>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</si>
  <si>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</si>
  <si>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</si>
  <si>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</si>
  <si>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</si>
  <si>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</si>
  <si>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</si>
  <si>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</si>
  <si>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</si>
  <si>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</si>
  <si>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</si>
  <si>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</si>
  <si>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</si>
  <si>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</si>
  <si>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</si>
  <si>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</si>
  <si>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</si>
  <si>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</si>
  <si>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</si>
  <si>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</si>
  <si>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</si>
  <si>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</si>
  <si>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</si>
  <si>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</si>
  <si>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</si>
  <si>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</si>
  <si>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</si>
  <si>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</si>
  <si>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</si>
  <si>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EW</t>
  </si>
  <si>
    <t>V1106 Her / GSC 2096-0788</t>
  </si>
  <si>
    <t>OEJV 0137</t>
  </si>
  <si>
    <t>I</t>
  </si>
  <si>
    <t>OEJV</t>
  </si>
  <si>
    <t>GCVS</t>
  </si>
  <si>
    <t>IBVS 6033</t>
  </si>
  <si>
    <t>II</t>
  </si>
  <si>
    <t>OEJV 0160</t>
  </si>
  <si>
    <t>IBVS 6094</t>
  </si>
  <si>
    <t>ii</t>
  </si>
  <si>
    <t>i</t>
  </si>
  <si>
    <t>IBVS</t>
  </si>
  <si>
    <t>OEJV 0168</t>
  </si>
  <si>
    <t>OEJV 0179</t>
  </si>
  <si>
    <t>pg</t>
  </si>
  <si>
    <t>vis</t>
  </si>
  <si>
    <t>PE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</si>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</sst>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4" fillId="0" borderId="0"/>
    <xf numFmtId="0" fontId="5" fillId="0" borderId="0"/>
    <xf numFmtId="0" fontId="14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22" fontId="0" fillId="0" borderId="0" xfId="0" applyNumberFormat="1" applyAlignment="1">
      <alignment horizontal="center"/>
    </xf>
    <xf numFmtId="0" fontId="14" fillId="0" borderId="5" xfId="0" applyFont="1" applyBorder="1" applyAlignment="1">
      <alignment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8" fillId="24" borderId="0" xfId="0" applyFont="1" applyFill="1" applyAlignme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horizontal="left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horizontal="left" wrapText="1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32" fillId="0" borderId="0" xfId="42" applyFont="1" applyAlignment="1">
      <alignment wrapText="1"/>
    </xf>
    <xf numFmtId="0" fontId="32" fillId="0" borderId="0" xfId="42" applyFont="1" applyAlignment="1">
      <alignment horizontal="center" wrapText="1"/>
    </xf>
    <xf numFmtId="0" fontId="32" fillId="0" borderId="0" xfId="42" applyFont="1" applyAlignment="1">
      <alignment horizontal="left" wrapText="1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 (2)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V1106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AA5-4958-A45E-964DB7BA8B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-0.12730027435463853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AA5-4958-A45E-964DB7BA8B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AA5-4958-A45E-964DB7BA8B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0.12685460758802947</c:v>
                </c:pt>
                <c:pt idx="2">
                  <c:v>0.25359161877713632</c:v>
                </c:pt>
                <c:pt idx="3">
                  <c:v>0.25580881893984042</c:v>
                </c:pt>
                <c:pt idx="4">
                  <c:v>0.25538003948167898</c:v>
                </c:pt>
                <c:pt idx="5">
                  <c:v>0.25082976512931054</c:v>
                </c:pt>
                <c:pt idx="6">
                  <c:v>0.25436011696001515</c:v>
                </c:pt>
                <c:pt idx="7">
                  <c:v>0.25515572723088553</c:v>
                </c:pt>
                <c:pt idx="8">
                  <c:v>0.25544159434502944</c:v>
                </c:pt>
                <c:pt idx="9">
                  <c:v>0.25372430979768978</c:v>
                </c:pt>
                <c:pt idx="10">
                  <c:v>0.2555158047034638</c:v>
                </c:pt>
                <c:pt idx="11">
                  <c:v>0.25521360984566854</c:v>
                </c:pt>
                <c:pt idx="12">
                  <c:v>0.25551360984536586</c:v>
                </c:pt>
                <c:pt idx="13">
                  <c:v>0.25379852015612414</c:v>
                </c:pt>
                <c:pt idx="14">
                  <c:v>0.25286819325265242</c:v>
                </c:pt>
                <c:pt idx="15">
                  <c:v>0.25055651206639595</c:v>
                </c:pt>
                <c:pt idx="16">
                  <c:v>0.25252072241710266</c:v>
                </c:pt>
                <c:pt idx="17">
                  <c:v>0.25471002246194985</c:v>
                </c:pt>
                <c:pt idx="18">
                  <c:v>0.25400563274160959</c:v>
                </c:pt>
                <c:pt idx="19">
                  <c:v>0.25360535837535281</c:v>
                </c:pt>
                <c:pt idx="20">
                  <c:v>0.25500343787280144</c:v>
                </c:pt>
                <c:pt idx="21">
                  <c:v>0.25445088427659357</c:v>
                </c:pt>
                <c:pt idx="22">
                  <c:v>0.25353896377055207</c:v>
                </c:pt>
                <c:pt idx="23">
                  <c:v>0.25528930498694535</c:v>
                </c:pt>
                <c:pt idx="24">
                  <c:v>0.25397860502562253</c:v>
                </c:pt>
                <c:pt idx="25">
                  <c:v>0.25496571020630654</c:v>
                </c:pt>
                <c:pt idx="26">
                  <c:v>0.25473992056504358</c:v>
                </c:pt>
                <c:pt idx="27">
                  <c:v>0.2528946515158168</c:v>
                </c:pt>
                <c:pt idx="28">
                  <c:v>0.25428791248123161</c:v>
                </c:pt>
                <c:pt idx="29">
                  <c:v>0.25372343837079825</c:v>
                </c:pt>
                <c:pt idx="30">
                  <c:v>0.25404316400818061</c:v>
                </c:pt>
                <c:pt idx="31">
                  <c:v>0.25514124350593193</c:v>
                </c:pt>
                <c:pt idx="32">
                  <c:v>0.25309096914861584</c:v>
                </c:pt>
                <c:pt idx="33">
                  <c:v>0.2530890486377757</c:v>
                </c:pt>
                <c:pt idx="34">
                  <c:v>0.25463834868423874</c:v>
                </c:pt>
                <c:pt idx="35">
                  <c:v>0.25401807432353962</c:v>
                </c:pt>
                <c:pt idx="36">
                  <c:v>0.25480615381820826</c:v>
                </c:pt>
                <c:pt idx="37">
                  <c:v>0.25366587946336949</c:v>
                </c:pt>
                <c:pt idx="38">
                  <c:v>0.25110176409361884</c:v>
                </c:pt>
                <c:pt idx="39">
                  <c:v>0.25171148974186508</c:v>
                </c:pt>
                <c:pt idx="40">
                  <c:v>0.26050148974172771</c:v>
                </c:pt>
                <c:pt idx="41">
                  <c:v>0.25380956922890618</c:v>
                </c:pt>
                <c:pt idx="42">
                  <c:v>0.25547737436863827</c:v>
                </c:pt>
                <c:pt idx="43">
                  <c:v>0.25673545386234764</c:v>
                </c:pt>
                <c:pt idx="44">
                  <c:v>0.25396527448901907</c:v>
                </c:pt>
                <c:pt idx="45">
                  <c:v>0.25396500013448531</c:v>
                </c:pt>
                <c:pt idx="46">
                  <c:v>0.25353921049827477</c:v>
                </c:pt>
                <c:pt idx="47">
                  <c:v>0.24990991884988034</c:v>
                </c:pt>
                <c:pt idx="48">
                  <c:v>0.25310964448726736</c:v>
                </c:pt>
                <c:pt idx="49">
                  <c:v>0.2519201751856599</c:v>
                </c:pt>
                <c:pt idx="50">
                  <c:v>0.2519201751856599</c:v>
                </c:pt>
                <c:pt idx="51">
                  <c:v>0.2491999008343555</c:v>
                </c:pt>
                <c:pt idx="52">
                  <c:v>0.2516379803273594</c:v>
                </c:pt>
                <c:pt idx="53">
                  <c:v>0.25458947523293318</c:v>
                </c:pt>
                <c:pt idx="54">
                  <c:v>0.25109920087561477</c:v>
                </c:pt>
                <c:pt idx="55">
                  <c:v>0.24948069578385912</c:v>
                </c:pt>
                <c:pt idx="56">
                  <c:v>0.24977850091818254</c:v>
                </c:pt>
                <c:pt idx="57">
                  <c:v>0.25325999582128134</c:v>
                </c:pt>
                <c:pt idx="58">
                  <c:v>0.24743972146825399</c:v>
                </c:pt>
                <c:pt idx="59">
                  <c:v>0.2546378009574255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AA5-4958-A45E-964DB7BA8B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AA5-4958-A45E-964DB7BA8B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AA5-4958-A45E-964DB7BA8B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AA5-4958-A45E-964DB7BA8B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0.26118688978136678</c:v>
                </c:pt>
                <c:pt idx="1">
                  <c:v>0.25644194861052949</c:v>
                </c:pt>
                <c:pt idx="2">
                  <c:v>0.25503537317595282</c:v>
                </c:pt>
                <c:pt idx="3">
                  <c:v>0.25499635721439629</c:v>
                </c:pt>
                <c:pt idx="4">
                  <c:v>0.25498835394023084</c:v>
                </c:pt>
                <c:pt idx="5">
                  <c:v>0.25498810383791315</c:v>
                </c:pt>
                <c:pt idx="6">
                  <c:v>0.25486080175821907</c:v>
                </c:pt>
                <c:pt idx="7">
                  <c:v>0.25485680012113637</c:v>
                </c:pt>
                <c:pt idx="8">
                  <c:v>0.25475275755698557</c:v>
                </c:pt>
                <c:pt idx="9">
                  <c:v>0.25473700111097236</c:v>
                </c:pt>
                <c:pt idx="10">
                  <c:v>0.2547292479391246</c:v>
                </c:pt>
                <c:pt idx="11">
                  <c:v>0.25472724712058326</c:v>
                </c:pt>
                <c:pt idx="12">
                  <c:v>0.25472724712058326</c:v>
                </c:pt>
                <c:pt idx="13">
                  <c:v>0.2547134914931114</c:v>
                </c:pt>
                <c:pt idx="14">
                  <c:v>0.25441236830263658</c:v>
                </c:pt>
                <c:pt idx="15">
                  <c:v>0.25421028562995912</c:v>
                </c:pt>
                <c:pt idx="16">
                  <c:v>0.25418677601209816</c:v>
                </c:pt>
                <c:pt idx="17">
                  <c:v>0.254177022021709</c:v>
                </c:pt>
                <c:pt idx="18">
                  <c:v>0.2541730203846263</c:v>
                </c:pt>
                <c:pt idx="19">
                  <c:v>0.25417277028230861</c:v>
                </c:pt>
                <c:pt idx="20">
                  <c:v>0.2541710195660849</c:v>
                </c:pt>
                <c:pt idx="21">
                  <c:v>0.25411399623765613</c:v>
                </c:pt>
                <c:pt idx="22">
                  <c:v>0.25411224552143247</c:v>
                </c:pt>
                <c:pt idx="23">
                  <c:v>0.25406697700193415</c:v>
                </c:pt>
                <c:pt idx="24">
                  <c:v>0.25405722301154504</c:v>
                </c:pt>
                <c:pt idx="25">
                  <c:v>0.25404546820261453</c:v>
                </c:pt>
                <c:pt idx="26">
                  <c:v>0.25402195858475352</c:v>
                </c:pt>
                <c:pt idx="27">
                  <c:v>0.25398069170233795</c:v>
                </c:pt>
                <c:pt idx="28">
                  <c:v>0.25351875272160129</c:v>
                </c:pt>
                <c:pt idx="29">
                  <c:v>0.25345997867694881</c:v>
                </c:pt>
                <c:pt idx="30">
                  <c:v>0.25345972857463112</c:v>
                </c:pt>
                <c:pt idx="31">
                  <c:v>0.25345797785840746</c:v>
                </c:pt>
                <c:pt idx="32">
                  <c:v>0.25345772775608977</c:v>
                </c:pt>
                <c:pt idx="33">
                  <c:v>0.25345597703986605</c:v>
                </c:pt>
                <c:pt idx="34">
                  <c:v>0.25344622304947695</c:v>
                </c:pt>
                <c:pt idx="35">
                  <c:v>0.25344597294715926</c:v>
                </c:pt>
                <c:pt idx="36">
                  <c:v>0.2534442222309356</c:v>
                </c:pt>
                <c:pt idx="37">
                  <c:v>0.25344397212861791</c:v>
                </c:pt>
                <c:pt idx="38">
                  <c:v>0.25344022059385285</c:v>
                </c:pt>
                <c:pt idx="39">
                  <c:v>0.25343997049153522</c:v>
                </c:pt>
                <c:pt idx="40">
                  <c:v>0.25343997049153522</c:v>
                </c:pt>
                <c:pt idx="41">
                  <c:v>0.2534382197753115</c:v>
                </c:pt>
                <c:pt idx="42">
                  <c:v>0.25343621895677015</c:v>
                </c:pt>
                <c:pt idx="43">
                  <c:v>0.25343446824054644</c:v>
                </c:pt>
                <c:pt idx="44">
                  <c:v>0.25340695698560273</c:v>
                </c:pt>
                <c:pt idx="45">
                  <c:v>0.25340670688328504</c:v>
                </c:pt>
                <c:pt idx="46">
                  <c:v>0.25338319726542408</c:v>
                </c:pt>
                <c:pt idx="47">
                  <c:v>0.25144215317798635</c:v>
                </c:pt>
                <c:pt idx="48">
                  <c:v>0.25144190307566872</c:v>
                </c:pt>
                <c:pt idx="49">
                  <c:v>0.25205315314005444</c:v>
                </c:pt>
                <c:pt idx="50">
                  <c:v>0.25205315314005444</c:v>
                </c:pt>
                <c:pt idx="51">
                  <c:v>0.25205290303773675</c:v>
                </c:pt>
                <c:pt idx="52">
                  <c:v>0.25205115232151309</c:v>
                </c:pt>
                <c:pt idx="53">
                  <c:v>0.25204339914966528</c:v>
                </c:pt>
                <c:pt idx="54">
                  <c:v>0.25204314904734765</c:v>
                </c:pt>
                <c:pt idx="55">
                  <c:v>0.25203539587549983</c:v>
                </c:pt>
                <c:pt idx="56">
                  <c:v>0.25203339505695849</c:v>
                </c:pt>
                <c:pt idx="57">
                  <c:v>0.25202564188511073</c:v>
                </c:pt>
                <c:pt idx="58">
                  <c:v>0.25202539178279304</c:v>
                </c:pt>
                <c:pt idx="59">
                  <c:v>0.25202364106656938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AA5-4958-A45E-964DB7BA8B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578784"/>
        <c:axId val="1"/>
      </c:scatterChart>
      <c:valAx>
        <c:axId val="395578784"/>
        <c:scaling>
          <c:orientation val="minMax"/>
          <c:min val="1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27"/>
          <c:min val="0.2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5787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63909774436089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V1106 Her - O-C Diagr.</a:t>
            </a:r>
          </a:p>
        </c:rich>
      </c:tx>
      <c:layout>
        <c:manualLayout>
          <c:xMode val="edge"/>
          <c:yMode val="edge"/>
          <c:x val="0.36936984228322811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3994189017784567"/>
          <c:w val="0.81982102193163175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75-4478-AE15-1303613E481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-0.12730027435463853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75-4478-AE15-1303613E481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75-4478-AE15-1303613E481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0.12685460758802947</c:v>
                </c:pt>
                <c:pt idx="2">
                  <c:v>0.25359161877713632</c:v>
                </c:pt>
                <c:pt idx="3">
                  <c:v>0.25580881893984042</c:v>
                </c:pt>
                <c:pt idx="4">
                  <c:v>0.25538003948167898</c:v>
                </c:pt>
                <c:pt idx="5">
                  <c:v>0.25082976512931054</c:v>
                </c:pt>
                <c:pt idx="6">
                  <c:v>0.25436011696001515</c:v>
                </c:pt>
                <c:pt idx="7">
                  <c:v>0.25515572723088553</c:v>
                </c:pt>
                <c:pt idx="8">
                  <c:v>0.25544159434502944</c:v>
                </c:pt>
                <c:pt idx="9">
                  <c:v>0.25372430979768978</c:v>
                </c:pt>
                <c:pt idx="10">
                  <c:v>0.2555158047034638</c:v>
                </c:pt>
                <c:pt idx="11">
                  <c:v>0.25521360984566854</c:v>
                </c:pt>
                <c:pt idx="12">
                  <c:v>0.25551360984536586</c:v>
                </c:pt>
                <c:pt idx="13">
                  <c:v>0.25379852015612414</c:v>
                </c:pt>
                <c:pt idx="14">
                  <c:v>0.25286819325265242</c:v>
                </c:pt>
                <c:pt idx="15">
                  <c:v>0.25055651206639595</c:v>
                </c:pt>
                <c:pt idx="16">
                  <c:v>0.25252072241710266</c:v>
                </c:pt>
                <c:pt idx="17">
                  <c:v>0.25471002246194985</c:v>
                </c:pt>
                <c:pt idx="18">
                  <c:v>0.25400563274160959</c:v>
                </c:pt>
                <c:pt idx="19">
                  <c:v>0.25360535837535281</c:v>
                </c:pt>
                <c:pt idx="20">
                  <c:v>0.25500343787280144</c:v>
                </c:pt>
                <c:pt idx="21">
                  <c:v>0.25445088427659357</c:v>
                </c:pt>
                <c:pt idx="22">
                  <c:v>0.25353896377055207</c:v>
                </c:pt>
                <c:pt idx="23">
                  <c:v>0.25528930498694535</c:v>
                </c:pt>
                <c:pt idx="24">
                  <c:v>0.25397860502562253</c:v>
                </c:pt>
                <c:pt idx="25">
                  <c:v>0.25496571020630654</c:v>
                </c:pt>
                <c:pt idx="26">
                  <c:v>0.25473992056504358</c:v>
                </c:pt>
                <c:pt idx="27">
                  <c:v>0.2528946515158168</c:v>
                </c:pt>
                <c:pt idx="28">
                  <c:v>0.25428791248123161</c:v>
                </c:pt>
                <c:pt idx="29">
                  <c:v>0.25372343837079825</c:v>
                </c:pt>
                <c:pt idx="30">
                  <c:v>0.25404316400818061</c:v>
                </c:pt>
                <c:pt idx="31">
                  <c:v>0.25514124350593193</c:v>
                </c:pt>
                <c:pt idx="32">
                  <c:v>0.25309096914861584</c:v>
                </c:pt>
                <c:pt idx="33">
                  <c:v>0.2530890486377757</c:v>
                </c:pt>
                <c:pt idx="34">
                  <c:v>0.25463834868423874</c:v>
                </c:pt>
                <c:pt idx="35">
                  <c:v>0.25401807432353962</c:v>
                </c:pt>
                <c:pt idx="36">
                  <c:v>0.25480615381820826</c:v>
                </c:pt>
                <c:pt idx="37">
                  <c:v>0.25366587946336949</c:v>
                </c:pt>
                <c:pt idx="38">
                  <c:v>0.25110176409361884</c:v>
                </c:pt>
                <c:pt idx="39">
                  <c:v>0.25171148974186508</c:v>
                </c:pt>
                <c:pt idx="40">
                  <c:v>0.26050148974172771</c:v>
                </c:pt>
                <c:pt idx="41">
                  <c:v>0.25380956922890618</c:v>
                </c:pt>
                <c:pt idx="42">
                  <c:v>0.25547737436863827</c:v>
                </c:pt>
                <c:pt idx="43">
                  <c:v>0.25673545386234764</c:v>
                </c:pt>
                <c:pt idx="44">
                  <c:v>0.25396527448901907</c:v>
                </c:pt>
                <c:pt idx="45">
                  <c:v>0.25396500013448531</c:v>
                </c:pt>
                <c:pt idx="46">
                  <c:v>0.25353921049827477</c:v>
                </c:pt>
                <c:pt idx="47">
                  <c:v>0.24990991884988034</c:v>
                </c:pt>
                <c:pt idx="48">
                  <c:v>0.25310964448726736</c:v>
                </c:pt>
                <c:pt idx="49">
                  <c:v>0.2519201751856599</c:v>
                </c:pt>
                <c:pt idx="50">
                  <c:v>0.2519201751856599</c:v>
                </c:pt>
                <c:pt idx="51">
                  <c:v>0.2491999008343555</c:v>
                </c:pt>
                <c:pt idx="52">
                  <c:v>0.2516379803273594</c:v>
                </c:pt>
                <c:pt idx="53">
                  <c:v>0.25458947523293318</c:v>
                </c:pt>
                <c:pt idx="54">
                  <c:v>0.25109920087561477</c:v>
                </c:pt>
                <c:pt idx="55">
                  <c:v>0.24948069578385912</c:v>
                </c:pt>
                <c:pt idx="56">
                  <c:v>0.24977850091818254</c:v>
                </c:pt>
                <c:pt idx="57">
                  <c:v>0.25325999582128134</c:v>
                </c:pt>
                <c:pt idx="58">
                  <c:v>0.24743972146825399</c:v>
                </c:pt>
                <c:pt idx="59">
                  <c:v>0.2546378009574255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75-4478-AE15-1303613E481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75-4478-AE15-1303613E481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75-4478-AE15-1303613E481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8.0000000000000004E-4</c:v>
                  </c:pt>
                  <c:pt idx="30">
                    <c:v>2.0000000000000001E-4</c:v>
                  </c:pt>
                  <c:pt idx="31">
                    <c:v>5.0000000000000001E-4</c:v>
                  </c:pt>
                  <c:pt idx="32">
                    <c:v>2.0000000000000001E-4</c:v>
                  </c:pt>
                  <c:pt idx="33">
                    <c:v>2.9999999999999997E-4</c:v>
                  </c:pt>
                  <c:pt idx="34">
                    <c:v>2.9999999999999997E-4</c:v>
                  </c:pt>
                  <c:pt idx="35">
                    <c:v>2.9999999999999997E-4</c:v>
                  </c:pt>
                  <c:pt idx="36">
                    <c:v>2.0000000000000001E-4</c:v>
                  </c:pt>
                  <c:pt idx="37">
                    <c:v>2.0000000000000001E-4</c:v>
                  </c:pt>
                  <c:pt idx="38">
                    <c:v>2.8E-3</c:v>
                  </c:pt>
                  <c:pt idx="39">
                    <c:v>2.9999999999999997E-4</c:v>
                  </c:pt>
                  <c:pt idx="40">
                    <c:v>3.8E-3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4.0000000000000002E-4</c:v>
                  </c:pt>
                  <c:pt idx="44">
                    <c:v>8.9999999999999998E-4</c:v>
                  </c:pt>
                  <c:pt idx="45">
                    <c:v>1.9E-3</c:v>
                  </c:pt>
                  <c:pt idx="46">
                    <c:v>1.5E-3</c:v>
                  </c:pt>
                  <c:pt idx="47">
                    <c:v>8.0000000000000004E-4</c:v>
                  </c:pt>
                  <c:pt idx="48">
                    <c:v>1.6999999999999999E-3</c:v>
                  </c:pt>
                  <c:pt idx="49">
                    <c:v>2.9999999999999997E-4</c:v>
                  </c:pt>
                  <c:pt idx="50">
                    <c:v>2.9999999999999997E-4</c:v>
                  </c:pt>
                  <c:pt idx="51">
                    <c:v>4.0000000000000002E-4</c:v>
                  </c:pt>
                  <c:pt idx="52">
                    <c:v>2.9999999999999997E-4</c:v>
                  </c:pt>
                  <c:pt idx="53">
                    <c:v>2.0000000000000001E-4</c:v>
                  </c:pt>
                  <c:pt idx="54">
                    <c:v>2.0000000000000001E-4</c:v>
                  </c:pt>
                  <c:pt idx="55">
                    <c:v>2.0000000000000001E-4</c:v>
                  </c:pt>
                  <c:pt idx="56">
                    <c:v>5.9999999999999995E-4</c:v>
                  </c:pt>
                  <c:pt idx="57">
                    <c:v>2.9999999999999997E-4</c:v>
                  </c:pt>
                  <c:pt idx="58">
                    <c:v>2.9999999999999997E-4</c:v>
                  </c:pt>
                  <c:pt idx="5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75-4478-AE15-1303613E481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9486.5</c:v>
                </c:pt>
                <c:pt idx="2">
                  <c:v>12298.5</c:v>
                </c:pt>
                <c:pt idx="3">
                  <c:v>12376.5</c:v>
                </c:pt>
                <c:pt idx="4">
                  <c:v>12392.5</c:v>
                </c:pt>
                <c:pt idx="5">
                  <c:v>12393</c:v>
                </c:pt>
                <c:pt idx="6">
                  <c:v>12647.5</c:v>
                </c:pt>
                <c:pt idx="7">
                  <c:v>12655.5</c:v>
                </c:pt>
                <c:pt idx="8">
                  <c:v>12863.5</c:v>
                </c:pt>
                <c:pt idx="9">
                  <c:v>12895</c:v>
                </c:pt>
                <c:pt idx="10">
                  <c:v>12910.5</c:v>
                </c:pt>
                <c:pt idx="11">
                  <c:v>12914.5</c:v>
                </c:pt>
                <c:pt idx="12">
                  <c:v>12914.5</c:v>
                </c:pt>
                <c:pt idx="13">
                  <c:v>12942</c:v>
                </c:pt>
                <c:pt idx="14">
                  <c:v>13544</c:v>
                </c:pt>
                <c:pt idx="15">
                  <c:v>13948</c:v>
                </c:pt>
                <c:pt idx="16">
                  <c:v>13995</c:v>
                </c:pt>
                <c:pt idx="17">
                  <c:v>14014.5</c:v>
                </c:pt>
                <c:pt idx="18">
                  <c:v>14022.5</c:v>
                </c:pt>
                <c:pt idx="19">
                  <c:v>14023</c:v>
                </c:pt>
                <c:pt idx="20">
                  <c:v>14026.5</c:v>
                </c:pt>
                <c:pt idx="21">
                  <c:v>14140.5</c:v>
                </c:pt>
                <c:pt idx="22">
                  <c:v>14144</c:v>
                </c:pt>
                <c:pt idx="23">
                  <c:v>14234.5</c:v>
                </c:pt>
                <c:pt idx="24">
                  <c:v>14254</c:v>
                </c:pt>
                <c:pt idx="25">
                  <c:v>14277.5</c:v>
                </c:pt>
                <c:pt idx="26">
                  <c:v>14324.5</c:v>
                </c:pt>
                <c:pt idx="27">
                  <c:v>14407</c:v>
                </c:pt>
                <c:pt idx="28">
                  <c:v>15330.5</c:v>
                </c:pt>
                <c:pt idx="29">
                  <c:v>15448</c:v>
                </c:pt>
                <c:pt idx="30">
                  <c:v>15448.5</c:v>
                </c:pt>
                <c:pt idx="31">
                  <c:v>15452</c:v>
                </c:pt>
                <c:pt idx="32">
                  <c:v>15452.5</c:v>
                </c:pt>
                <c:pt idx="33">
                  <c:v>15456</c:v>
                </c:pt>
                <c:pt idx="34">
                  <c:v>15475.5</c:v>
                </c:pt>
                <c:pt idx="35">
                  <c:v>15476</c:v>
                </c:pt>
                <c:pt idx="36">
                  <c:v>15479.5</c:v>
                </c:pt>
                <c:pt idx="37">
                  <c:v>15480</c:v>
                </c:pt>
                <c:pt idx="38">
                  <c:v>15487.5</c:v>
                </c:pt>
                <c:pt idx="39">
                  <c:v>15488</c:v>
                </c:pt>
                <c:pt idx="40">
                  <c:v>15488</c:v>
                </c:pt>
                <c:pt idx="41">
                  <c:v>15491.5</c:v>
                </c:pt>
                <c:pt idx="42">
                  <c:v>15495.5</c:v>
                </c:pt>
                <c:pt idx="43">
                  <c:v>15499</c:v>
                </c:pt>
                <c:pt idx="44">
                  <c:v>15554</c:v>
                </c:pt>
                <c:pt idx="45">
                  <c:v>15554.5</c:v>
                </c:pt>
                <c:pt idx="46">
                  <c:v>15601.5</c:v>
                </c:pt>
                <c:pt idx="47">
                  <c:v>19482</c:v>
                </c:pt>
                <c:pt idx="48">
                  <c:v>19482.5</c:v>
                </c:pt>
                <c:pt idx="49">
                  <c:v>18260.5</c:v>
                </c:pt>
                <c:pt idx="50">
                  <c:v>18260.5</c:v>
                </c:pt>
                <c:pt idx="51">
                  <c:v>18261</c:v>
                </c:pt>
                <c:pt idx="52">
                  <c:v>18264.5</c:v>
                </c:pt>
                <c:pt idx="53">
                  <c:v>18280</c:v>
                </c:pt>
                <c:pt idx="54">
                  <c:v>18280.5</c:v>
                </c:pt>
                <c:pt idx="55">
                  <c:v>18296</c:v>
                </c:pt>
                <c:pt idx="56">
                  <c:v>18300</c:v>
                </c:pt>
                <c:pt idx="57">
                  <c:v>18315.5</c:v>
                </c:pt>
                <c:pt idx="58">
                  <c:v>18316</c:v>
                </c:pt>
                <c:pt idx="59">
                  <c:v>18319.5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0.26118688978136678</c:v>
                </c:pt>
                <c:pt idx="1">
                  <c:v>0.25644194861052949</c:v>
                </c:pt>
                <c:pt idx="2">
                  <c:v>0.25503537317595282</c:v>
                </c:pt>
                <c:pt idx="3">
                  <c:v>0.25499635721439629</c:v>
                </c:pt>
                <c:pt idx="4">
                  <c:v>0.25498835394023084</c:v>
                </c:pt>
                <c:pt idx="5">
                  <c:v>0.25498810383791315</c:v>
                </c:pt>
                <c:pt idx="6">
                  <c:v>0.25486080175821907</c:v>
                </c:pt>
                <c:pt idx="7">
                  <c:v>0.25485680012113637</c:v>
                </c:pt>
                <c:pt idx="8">
                  <c:v>0.25475275755698557</c:v>
                </c:pt>
                <c:pt idx="9">
                  <c:v>0.25473700111097236</c:v>
                </c:pt>
                <c:pt idx="10">
                  <c:v>0.2547292479391246</c:v>
                </c:pt>
                <c:pt idx="11">
                  <c:v>0.25472724712058326</c:v>
                </c:pt>
                <c:pt idx="12">
                  <c:v>0.25472724712058326</c:v>
                </c:pt>
                <c:pt idx="13">
                  <c:v>0.2547134914931114</c:v>
                </c:pt>
                <c:pt idx="14">
                  <c:v>0.25441236830263658</c:v>
                </c:pt>
                <c:pt idx="15">
                  <c:v>0.25421028562995912</c:v>
                </c:pt>
                <c:pt idx="16">
                  <c:v>0.25418677601209816</c:v>
                </c:pt>
                <c:pt idx="17">
                  <c:v>0.254177022021709</c:v>
                </c:pt>
                <c:pt idx="18">
                  <c:v>0.2541730203846263</c:v>
                </c:pt>
                <c:pt idx="19">
                  <c:v>0.25417277028230861</c:v>
                </c:pt>
                <c:pt idx="20">
                  <c:v>0.2541710195660849</c:v>
                </c:pt>
                <c:pt idx="21">
                  <c:v>0.25411399623765613</c:v>
                </c:pt>
                <c:pt idx="22">
                  <c:v>0.25411224552143247</c:v>
                </c:pt>
                <c:pt idx="23">
                  <c:v>0.25406697700193415</c:v>
                </c:pt>
                <c:pt idx="24">
                  <c:v>0.25405722301154504</c:v>
                </c:pt>
                <c:pt idx="25">
                  <c:v>0.25404546820261453</c:v>
                </c:pt>
                <c:pt idx="26">
                  <c:v>0.25402195858475352</c:v>
                </c:pt>
                <c:pt idx="27">
                  <c:v>0.25398069170233795</c:v>
                </c:pt>
                <c:pt idx="28">
                  <c:v>0.25351875272160129</c:v>
                </c:pt>
                <c:pt idx="29">
                  <c:v>0.25345997867694881</c:v>
                </c:pt>
                <c:pt idx="30">
                  <c:v>0.25345972857463112</c:v>
                </c:pt>
                <c:pt idx="31">
                  <c:v>0.25345797785840746</c:v>
                </c:pt>
                <c:pt idx="32">
                  <c:v>0.25345772775608977</c:v>
                </c:pt>
                <c:pt idx="33">
                  <c:v>0.25345597703986605</c:v>
                </c:pt>
                <c:pt idx="34">
                  <c:v>0.25344622304947695</c:v>
                </c:pt>
                <c:pt idx="35">
                  <c:v>0.25344597294715926</c:v>
                </c:pt>
                <c:pt idx="36">
                  <c:v>0.2534442222309356</c:v>
                </c:pt>
                <c:pt idx="37">
                  <c:v>0.25344397212861791</c:v>
                </c:pt>
                <c:pt idx="38">
                  <c:v>0.25344022059385285</c:v>
                </c:pt>
                <c:pt idx="39">
                  <c:v>0.25343997049153522</c:v>
                </c:pt>
                <c:pt idx="40">
                  <c:v>0.25343997049153522</c:v>
                </c:pt>
                <c:pt idx="41">
                  <c:v>0.2534382197753115</c:v>
                </c:pt>
                <c:pt idx="42">
                  <c:v>0.25343621895677015</c:v>
                </c:pt>
                <c:pt idx="43">
                  <c:v>0.25343446824054644</c:v>
                </c:pt>
                <c:pt idx="44">
                  <c:v>0.25340695698560273</c:v>
                </c:pt>
                <c:pt idx="45">
                  <c:v>0.25340670688328504</c:v>
                </c:pt>
                <c:pt idx="46">
                  <c:v>0.25338319726542408</c:v>
                </c:pt>
                <c:pt idx="47">
                  <c:v>0.25144215317798635</c:v>
                </c:pt>
                <c:pt idx="48">
                  <c:v>0.25144190307566872</c:v>
                </c:pt>
                <c:pt idx="49">
                  <c:v>0.25205315314005444</c:v>
                </c:pt>
                <c:pt idx="50">
                  <c:v>0.25205315314005444</c:v>
                </c:pt>
                <c:pt idx="51">
                  <c:v>0.25205290303773675</c:v>
                </c:pt>
                <c:pt idx="52">
                  <c:v>0.25205115232151309</c:v>
                </c:pt>
                <c:pt idx="53">
                  <c:v>0.25204339914966528</c:v>
                </c:pt>
                <c:pt idx="54">
                  <c:v>0.25204314904734765</c:v>
                </c:pt>
                <c:pt idx="55">
                  <c:v>0.25203539587549983</c:v>
                </c:pt>
                <c:pt idx="56">
                  <c:v>0.25203339505695849</c:v>
                </c:pt>
                <c:pt idx="57">
                  <c:v>0.25202564188511073</c:v>
                </c:pt>
                <c:pt idx="58">
                  <c:v>0.25202539178279304</c:v>
                </c:pt>
                <c:pt idx="59">
                  <c:v>0.25202364106656938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75-4478-AE15-1303613E48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583824"/>
        <c:axId val="1"/>
      </c:scatterChart>
      <c:valAx>
        <c:axId val="3955838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0248122137886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583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525557053116105"/>
          <c:y val="0.92419947506561673"/>
          <c:w val="0.6276285734553450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V1106 Her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Inactive!$H$20:$H$20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Inactive!$D$21:$D$239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9487.5</c:v>
                </c:pt>
                <c:pt idx="2">
                  <c:v>12300</c:v>
                </c:pt>
                <c:pt idx="3">
                  <c:v>12378</c:v>
                </c:pt>
                <c:pt idx="4">
                  <c:v>12394</c:v>
                </c:pt>
                <c:pt idx="5">
                  <c:v>12394.5</c:v>
                </c:pt>
                <c:pt idx="6">
                  <c:v>12649</c:v>
                </c:pt>
                <c:pt idx="7">
                  <c:v>12657</c:v>
                </c:pt>
                <c:pt idx="8">
                  <c:v>12865</c:v>
                </c:pt>
                <c:pt idx="9">
                  <c:v>12896.5</c:v>
                </c:pt>
                <c:pt idx="10">
                  <c:v>12912</c:v>
                </c:pt>
                <c:pt idx="11">
                  <c:v>12916</c:v>
                </c:pt>
                <c:pt idx="12">
                  <c:v>12916</c:v>
                </c:pt>
                <c:pt idx="13">
                  <c:v>12943.5</c:v>
                </c:pt>
                <c:pt idx="14">
                  <c:v>13545.5</c:v>
                </c:pt>
                <c:pt idx="15">
                  <c:v>13949.5</c:v>
                </c:pt>
                <c:pt idx="16">
                  <c:v>13996.5</c:v>
                </c:pt>
                <c:pt idx="17">
                  <c:v>14016</c:v>
                </c:pt>
                <c:pt idx="18">
                  <c:v>14024</c:v>
                </c:pt>
                <c:pt idx="19">
                  <c:v>14024.5</c:v>
                </c:pt>
                <c:pt idx="20">
                  <c:v>14028</c:v>
                </c:pt>
                <c:pt idx="21">
                  <c:v>14142</c:v>
                </c:pt>
                <c:pt idx="22">
                  <c:v>14145.5</c:v>
                </c:pt>
                <c:pt idx="23">
                  <c:v>14236</c:v>
                </c:pt>
                <c:pt idx="24">
                  <c:v>14255.5</c:v>
                </c:pt>
                <c:pt idx="25">
                  <c:v>14279</c:v>
                </c:pt>
                <c:pt idx="26">
                  <c:v>14326</c:v>
                </c:pt>
                <c:pt idx="27">
                  <c:v>14408.5</c:v>
                </c:pt>
                <c:pt idx="28">
                  <c:v>15332</c:v>
                </c:pt>
                <c:pt idx="29">
                  <c:v>15489</c:v>
                </c:pt>
                <c:pt idx="30">
                  <c:v>15489.5</c:v>
                </c:pt>
                <c:pt idx="31">
                  <c:v>15555.5</c:v>
                </c:pt>
                <c:pt idx="32">
                  <c:v>15556</c:v>
                </c:pt>
                <c:pt idx="33">
                  <c:v>15603</c:v>
                </c:pt>
                <c:pt idx="34">
                  <c:v>19484</c:v>
                </c:pt>
                <c:pt idx="35">
                  <c:v>19484.5</c:v>
                </c:pt>
                <c:pt idx="36">
                  <c:v>18262.5</c:v>
                </c:pt>
                <c:pt idx="37">
                  <c:v>18262.5</c:v>
                </c:pt>
                <c:pt idx="38">
                  <c:v>18263</c:v>
                </c:pt>
                <c:pt idx="39">
                  <c:v>18266.5</c:v>
                </c:pt>
                <c:pt idx="40">
                  <c:v>18282</c:v>
                </c:pt>
                <c:pt idx="41">
                  <c:v>18282.5</c:v>
                </c:pt>
                <c:pt idx="42">
                  <c:v>18298</c:v>
                </c:pt>
                <c:pt idx="43">
                  <c:v>18302</c:v>
                </c:pt>
                <c:pt idx="44">
                  <c:v>18317.5</c:v>
                </c:pt>
                <c:pt idx="45">
                  <c:v>18318</c:v>
                </c:pt>
                <c:pt idx="46">
                  <c:v>18321.5</c:v>
                </c:pt>
              </c:numCache>
            </c:numRef>
          </c:xVal>
          <c:yVal>
            <c:numRef>
              <c:f>Inactive!$H$21:$H$999</c:f>
              <c:numCache>
                <c:formatCode>General</c:formatCode>
                <c:ptCount val="979"/>
                <c:pt idx="0">
                  <c:v>-0.12728649999917252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9D7-44EF-9E98-8F543A570CB9}"/>
            </c:ext>
          </c:extLst>
        </c:ser>
        <c:ser>
          <c:idx val="1"/>
          <c:order val="1"/>
          <c:tx>
            <c:strRef>
              <c:f>Inactive!$I$20:$I$20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9487.5</c:v>
                </c:pt>
                <c:pt idx="2">
                  <c:v>12300</c:v>
                </c:pt>
                <c:pt idx="3">
                  <c:v>12378</c:v>
                </c:pt>
                <c:pt idx="4">
                  <c:v>12394</c:v>
                </c:pt>
                <c:pt idx="5">
                  <c:v>12394.5</c:v>
                </c:pt>
                <c:pt idx="6">
                  <c:v>12649</c:v>
                </c:pt>
                <c:pt idx="7">
                  <c:v>12657</c:v>
                </c:pt>
                <c:pt idx="8">
                  <c:v>12865</c:v>
                </c:pt>
                <c:pt idx="9">
                  <c:v>12896.5</c:v>
                </c:pt>
                <c:pt idx="10">
                  <c:v>12912</c:v>
                </c:pt>
                <c:pt idx="11">
                  <c:v>12916</c:v>
                </c:pt>
                <c:pt idx="12">
                  <c:v>12916</c:v>
                </c:pt>
                <c:pt idx="13">
                  <c:v>12943.5</c:v>
                </c:pt>
                <c:pt idx="14">
                  <c:v>13545.5</c:v>
                </c:pt>
                <c:pt idx="15">
                  <c:v>13949.5</c:v>
                </c:pt>
                <c:pt idx="16">
                  <c:v>13996.5</c:v>
                </c:pt>
                <c:pt idx="17">
                  <c:v>14016</c:v>
                </c:pt>
                <c:pt idx="18">
                  <c:v>14024</c:v>
                </c:pt>
                <c:pt idx="19">
                  <c:v>14024.5</c:v>
                </c:pt>
                <c:pt idx="20">
                  <c:v>14028</c:v>
                </c:pt>
                <c:pt idx="21">
                  <c:v>14142</c:v>
                </c:pt>
                <c:pt idx="22">
                  <c:v>14145.5</c:v>
                </c:pt>
                <c:pt idx="23">
                  <c:v>14236</c:v>
                </c:pt>
                <c:pt idx="24">
                  <c:v>14255.5</c:v>
                </c:pt>
                <c:pt idx="25">
                  <c:v>14279</c:v>
                </c:pt>
                <c:pt idx="26">
                  <c:v>14326</c:v>
                </c:pt>
                <c:pt idx="27">
                  <c:v>14408.5</c:v>
                </c:pt>
                <c:pt idx="28">
                  <c:v>15332</c:v>
                </c:pt>
                <c:pt idx="29">
                  <c:v>15489</c:v>
                </c:pt>
                <c:pt idx="30">
                  <c:v>15489.5</c:v>
                </c:pt>
                <c:pt idx="31">
                  <c:v>15555.5</c:v>
                </c:pt>
                <c:pt idx="32">
                  <c:v>15556</c:v>
                </c:pt>
                <c:pt idx="33">
                  <c:v>15603</c:v>
                </c:pt>
                <c:pt idx="34">
                  <c:v>19484</c:v>
                </c:pt>
                <c:pt idx="35">
                  <c:v>19484.5</c:v>
                </c:pt>
                <c:pt idx="36">
                  <c:v>18262.5</c:v>
                </c:pt>
                <c:pt idx="37">
                  <c:v>18262.5</c:v>
                </c:pt>
                <c:pt idx="38">
                  <c:v>18263</c:v>
                </c:pt>
                <c:pt idx="39">
                  <c:v>18266.5</c:v>
                </c:pt>
                <c:pt idx="40">
                  <c:v>18282</c:v>
                </c:pt>
                <c:pt idx="41">
                  <c:v>18282.5</c:v>
                </c:pt>
                <c:pt idx="42">
                  <c:v>18298</c:v>
                </c:pt>
                <c:pt idx="43">
                  <c:v>18302</c:v>
                </c:pt>
                <c:pt idx="44">
                  <c:v>18317.5</c:v>
                </c:pt>
                <c:pt idx="45">
                  <c:v>18318</c:v>
                </c:pt>
                <c:pt idx="46">
                  <c:v>18321.5</c:v>
                </c:pt>
              </c:numCache>
            </c:numRef>
          </c:xVal>
          <c:yVal>
            <c:numRef>
              <c:f>Inactive!$I$21:$I$999</c:f>
              <c:numCache>
                <c:formatCode>General</c:formatCode>
                <c:ptCount val="979"/>
                <c:pt idx="1">
                  <c:v>0.13362249999772757</c:v>
                </c:pt>
                <c:pt idx="2">
                  <c:v>0.21054000000003725</c:v>
                </c:pt>
                <c:pt idx="3">
                  <c:v>0.21490600000106497</c:v>
                </c:pt>
                <c:pt idx="4">
                  <c:v>0.21491799999785144</c:v>
                </c:pt>
                <c:pt idx="5">
                  <c:v>0.21038150000094902</c:v>
                </c:pt>
                <c:pt idx="15">
                  <c:v>0.25294649999705143</c:v>
                </c:pt>
                <c:pt idx="21">
                  <c:v>0.26214400000026217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9D7-44EF-9E98-8F543A570CB9}"/>
            </c:ext>
          </c:extLst>
        </c:ser>
        <c:ser>
          <c:idx val="3"/>
          <c:order val="2"/>
          <c:tx>
            <c:strRef>
              <c:f>Inactive!$J$20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9487.5</c:v>
                </c:pt>
                <c:pt idx="2">
                  <c:v>12300</c:v>
                </c:pt>
                <c:pt idx="3">
                  <c:v>12378</c:v>
                </c:pt>
                <c:pt idx="4">
                  <c:v>12394</c:v>
                </c:pt>
                <c:pt idx="5">
                  <c:v>12394.5</c:v>
                </c:pt>
                <c:pt idx="6">
                  <c:v>12649</c:v>
                </c:pt>
                <c:pt idx="7">
                  <c:v>12657</c:v>
                </c:pt>
                <c:pt idx="8">
                  <c:v>12865</c:v>
                </c:pt>
                <c:pt idx="9">
                  <c:v>12896.5</c:v>
                </c:pt>
                <c:pt idx="10">
                  <c:v>12912</c:v>
                </c:pt>
                <c:pt idx="11">
                  <c:v>12916</c:v>
                </c:pt>
                <c:pt idx="12">
                  <c:v>12916</c:v>
                </c:pt>
                <c:pt idx="13">
                  <c:v>12943.5</c:v>
                </c:pt>
                <c:pt idx="14">
                  <c:v>13545.5</c:v>
                </c:pt>
                <c:pt idx="15">
                  <c:v>13949.5</c:v>
                </c:pt>
                <c:pt idx="16">
                  <c:v>13996.5</c:v>
                </c:pt>
                <c:pt idx="17">
                  <c:v>14016</c:v>
                </c:pt>
                <c:pt idx="18">
                  <c:v>14024</c:v>
                </c:pt>
                <c:pt idx="19">
                  <c:v>14024.5</c:v>
                </c:pt>
                <c:pt idx="20">
                  <c:v>14028</c:v>
                </c:pt>
                <c:pt idx="21">
                  <c:v>14142</c:v>
                </c:pt>
                <c:pt idx="22">
                  <c:v>14145.5</c:v>
                </c:pt>
                <c:pt idx="23">
                  <c:v>14236</c:v>
                </c:pt>
                <c:pt idx="24">
                  <c:v>14255.5</c:v>
                </c:pt>
                <c:pt idx="25">
                  <c:v>14279</c:v>
                </c:pt>
                <c:pt idx="26">
                  <c:v>14326</c:v>
                </c:pt>
                <c:pt idx="27">
                  <c:v>14408.5</c:v>
                </c:pt>
                <c:pt idx="28">
                  <c:v>15332</c:v>
                </c:pt>
                <c:pt idx="29">
                  <c:v>15489</c:v>
                </c:pt>
                <c:pt idx="30">
                  <c:v>15489.5</c:v>
                </c:pt>
                <c:pt idx="31">
                  <c:v>15555.5</c:v>
                </c:pt>
                <c:pt idx="32">
                  <c:v>15556</c:v>
                </c:pt>
                <c:pt idx="33">
                  <c:v>15603</c:v>
                </c:pt>
                <c:pt idx="34">
                  <c:v>19484</c:v>
                </c:pt>
                <c:pt idx="35">
                  <c:v>19484.5</c:v>
                </c:pt>
                <c:pt idx="36">
                  <c:v>18262.5</c:v>
                </c:pt>
                <c:pt idx="37">
                  <c:v>18262.5</c:v>
                </c:pt>
                <c:pt idx="38">
                  <c:v>18263</c:v>
                </c:pt>
                <c:pt idx="39">
                  <c:v>18266.5</c:v>
                </c:pt>
                <c:pt idx="40">
                  <c:v>18282</c:v>
                </c:pt>
                <c:pt idx="41">
                  <c:v>18282.5</c:v>
                </c:pt>
                <c:pt idx="42">
                  <c:v>18298</c:v>
                </c:pt>
                <c:pt idx="43">
                  <c:v>18302</c:v>
                </c:pt>
                <c:pt idx="44">
                  <c:v>18317.5</c:v>
                </c:pt>
                <c:pt idx="45">
                  <c:v>18318</c:v>
                </c:pt>
                <c:pt idx="46">
                  <c:v>18321.5</c:v>
                </c:pt>
              </c:numCache>
            </c:numRef>
          </c:xVal>
          <c:yVal>
            <c:numRef>
              <c:f>Inactive!$J$21:$J$999</c:f>
              <c:numCache>
                <c:formatCode>General</c:formatCode>
                <c:ptCount val="979"/>
                <c:pt idx="6">
                  <c:v>0.22092300000076648</c:v>
                </c:pt>
                <c:pt idx="7">
                  <c:v>0.22193899999547284</c:v>
                </c:pt>
                <c:pt idx="8">
                  <c:v>0.22795500000211177</c:v>
                </c:pt>
                <c:pt idx="9">
                  <c:v>0.22710550000192598</c:v>
                </c:pt>
                <c:pt idx="10">
                  <c:v>0.22932399999990594</c:v>
                </c:pt>
                <c:pt idx="11">
                  <c:v>0.22913200000039069</c:v>
                </c:pt>
                <c:pt idx="12">
                  <c:v>0.22943200000008801</c:v>
                </c:pt>
                <c:pt idx="13">
                  <c:v>0.22847449999972014</c:v>
                </c:pt>
                <c:pt idx="14">
                  <c:v>0.24412850000226172</c:v>
                </c:pt>
                <c:pt idx="16">
                  <c:v>0.2562054999943939</c:v>
                </c:pt>
                <c:pt idx="17">
                  <c:v>0.258931999997003</c:v>
                </c:pt>
                <c:pt idx="18">
                  <c:v>0.25844800000049872</c:v>
                </c:pt>
                <c:pt idx="19">
                  <c:v>0.25806149999698391</c:v>
                </c:pt>
                <c:pt idx="20">
                  <c:v>0.25955599999724654</c:v>
                </c:pt>
                <c:pt idx="22">
                  <c:v>0.26132850000431063</c:v>
                </c:pt>
                <c:pt idx="23">
                  <c:v>0.26557199999660952</c:v>
                </c:pt>
                <c:pt idx="24">
                  <c:v>0.26479849999304861</c:v>
                </c:pt>
                <c:pt idx="25">
                  <c:v>0.2664329999970505</c:v>
                </c:pt>
                <c:pt idx="26">
                  <c:v>0.2675020000024233</c:v>
                </c:pt>
                <c:pt idx="27">
                  <c:v>0.26792950000526616</c:v>
                </c:pt>
                <c:pt idx="28">
                  <c:v>0.29476400000567082</c:v>
                </c:pt>
                <c:pt idx="29">
                  <c:v>0.29590299999836134</c:v>
                </c:pt>
                <c:pt idx="30">
                  <c:v>0.30531650000193622</c:v>
                </c:pt>
                <c:pt idx="31">
                  <c:v>0.30059849999815924</c:v>
                </c:pt>
                <c:pt idx="32">
                  <c:v>0.30061199999909149</c:v>
                </c:pt>
                <c:pt idx="33">
                  <c:v>0.30148100000224076</c:v>
                </c:pt>
                <c:pt idx="34">
                  <c:v>0.27746800000022631</c:v>
                </c:pt>
                <c:pt idx="35">
                  <c:v>0.2806815000003553</c:v>
                </c:pt>
                <c:pt idx="36">
                  <c:v>0.24582749999535736</c:v>
                </c:pt>
                <c:pt idx="37">
                  <c:v>0.24582749999535736</c:v>
                </c:pt>
                <c:pt idx="38">
                  <c:v>0.24312099999951897</c:v>
                </c:pt>
                <c:pt idx="39">
                  <c:v>0.24565549999533687</c:v>
                </c:pt>
                <c:pt idx="40">
                  <c:v>0.24903400000039255</c:v>
                </c:pt>
                <c:pt idx="41">
                  <c:v>0.24555749999854015</c:v>
                </c:pt>
                <c:pt idx="42">
                  <c:v>0.24436599999899045</c:v>
                </c:pt>
                <c:pt idx="43">
                  <c:v>0.24477399999886984</c:v>
                </c:pt>
                <c:pt idx="44">
                  <c:v>0.24868250000145053</c:v>
                </c:pt>
                <c:pt idx="45">
                  <c:v>0.2428760000038892</c:v>
                </c:pt>
                <c:pt idx="46">
                  <c:v>0.25017050000315066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D7-44EF-9E98-8F543A570CB9}"/>
            </c:ext>
          </c:extLst>
        </c:ser>
        <c:ser>
          <c:idx val="4"/>
          <c:order val="3"/>
          <c:tx>
            <c:strRef>
              <c:f>Inactive!$K$20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9487.5</c:v>
                </c:pt>
                <c:pt idx="2">
                  <c:v>12300</c:v>
                </c:pt>
                <c:pt idx="3">
                  <c:v>12378</c:v>
                </c:pt>
                <c:pt idx="4">
                  <c:v>12394</c:v>
                </c:pt>
                <c:pt idx="5">
                  <c:v>12394.5</c:v>
                </c:pt>
                <c:pt idx="6">
                  <c:v>12649</c:v>
                </c:pt>
                <c:pt idx="7">
                  <c:v>12657</c:v>
                </c:pt>
                <c:pt idx="8">
                  <c:v>12865</c:v>
                </c:pt>
                <c:pt idx="9">
                  <c:v>12896.5</c:v>
                </c:pt>
                <c:pt idx="10">
                  <c:v>12912</c:v>
                </c:pt>
                <c:pt idx="11">
                  <c:v>12916</c:v>
                </c:pt>
                <c:pt idx="12">
                  <c:v>12916</c:v>
                </c:pt>
                <c:pt idx="13">
                  <c:v>12943.5</c:v>
                </c:pt>
                <c:pt idx="14">
                  <c:v>13545.5</c:v>
                </c:pt>
                <c:pt idx="15">
                  <c:v>13949.5</c:v>
                </c:pt>
                <c:pt idx="16">
                  <c:v>13996.5</c:v>
                </c:pt>
                <c:pt idx="17">
                  <c:v>14016</c:v>
                </c:pt>
                <c:pt idx="18">
                  <c:v>14024</c:v>
                </c:pt>
                <c:pt idx="19">
                  <c:v>14024.5</c:v>
                </c:pt>
                <c:pt idx="20">
                  <c:v>14028</c:v>
                </c:pt>
                <c:pt idx="21">
                  <c:v>14142</c:v>
                </c:pt>
                <c:pt idx="22">
                  <c:v>14145.5</c:v>
                </c:pt>
                <c:pt idx="23">
                  <c:v>14236</c:v>
                </c:pt>
                <c:pt idx="24">
                  <c:v>14255.5</c:v>
                </c:pt>
                <c:pt idx="25">
                  <c:v>14279</c:v>
                </c:pt>
                <c:pt idx="26">
                  <c:v>14326</c:v>
                </c:pt>
                <c:pt idx="27">
                  <c:v>14408.5</c:v>
                </c:pt>
                <c:pt idx="28">
                  <c:v>15332</c:v>
                </c:pt>
                <c:pt idx="29">
                  <c:v>15489</c:v>
                </c:pt>
                <c:pt idx="30">
                  <c:v>15489.5</c:v>
                </c:pt>
                <c:pt idx="31">
                  <c:v>15555.5</c:v>
                </c:pt>
                <c:pt idx="32">
                  <c:v>15556</c:v>
                </c:pt>
                <c:pt idx="33">
                  <c:v>15603</c:v>
                </c:pt>
                <c:pt idx="34">
                  <c:v>19484</c:v>
                </c:pt>
                <c:pt idx="35">
                  <c:v>19484.5</c:v>
                </c:pt>
                <c:pt idx="36">
                  <c:v>18262.5</c:v>
                </c:pt>
                <c:pt idx="37">
                  <c:v>18262.5</c:v>
                </c:pt>
                <c:pt idx="38">
                  <c:v>18263</c:v>
                </c:pt>
                <c:pt idx="39">
                  <c:v>18266.5</c:v>
                </c:pt>
                <c:pt idx="40">
                  <c:v>18282</c:v>
                </c:pt>
                <c:pt idx="41">
                  <c:v>18282.5</c:v>
                </c:pt>
                <c:pt idx="42">
                  <c:v>18298</c:v>
                </c:pt>
                <c:pt idx="43">
                  <c:v>18302</c:v>
                </c:pt>
                <c:pt idx="44">
                  <c:v>18317.5</c:v>
                </c:pt>
                <c:pt idx="45">
                  <c:v>18318</c:v>
                </c:pt>
                <c:pt idx="46">
                  <c:v>18321.5</c:v>
                </c:pt>
              </c:numCache>
            </c:numRef>
          </c:xVal>
          <c:yVal>
            <c:numRef>
              <c:f>Inactive!$K$21:$K$999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D7-44EF-9E98-8F543A570CB9}"/>
            </c:ext>
          </c:extLst>
        </c:ser>
        <c:ser>
          <c:idx val="2"/>
          <c:order val="4"/>
          <c:tx>
            <c:strRef>
              <c:f>Inactive!$L$20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9487.5</c:v>
                </c:pt>
                <c:pt idx="2">
                  <c:v>12300</c:v>
                </c:pt>
                <c:pt idx="3">
                  <c:v>12378</c:v>
                </c:pt>
                <c:pt idx="4">
                  <c:v>12394</c:v>
                </c:pt>
                <c:pt idx="5">
                  <c:v>12394.5</c:v>
                </c:pt>
                <c:pt idx="6">
                  <c:v>12649</c:v>
                </c:pt>
                <c:pt idx="7">
                  <c:v>12657</c:v>
                </c:pt>
                <c:pt idx="8">
                  <c:v>12865</c:v>
                </c:pt>
                <c:pt idx="9">
                  <c:v>12896.5</c:v>
                </c:pt>
                <c:pt idx="10">
                  <c:v>12912</c:v>
                </c:pt>
                <c:pt idx="11">
                  <c:v>12916</c:v>
                </c:pt>
                <c:pt idx="12">
                  <c:v>12916</c:v>
                </c:pt>
                <c:pt idx="13">
                  <c:v>12943.5</c:v>
                </c:pt>
                <c:pt idx="14">
                  <c:v>13545.5</c:v>
                </c:pt>
                <c:pt idx="15">
                  <c:v>13949.5</c:v>
                </c:pt>
                <c:pt idx="16">
                  <c:v>13996.5</c:v>
                </c:pt>
                <c:pt idx="17">
                  <c:v>14016</c:v>
                </c:pt>
                <c:pt idx="18">
                  <c:v>14024</c:v>
                </c:pt>
                <c:pt idx="19">
                  <c:v>14024.5</c:v>
                </c:pt>
                <c:pt idx="20">
                  <c:v>14028</c:v>
                </c:pt>
                <c:pt idx="21">
                  <c:v>14142</c:v>
                </c:pt>
                <c:pt idx="22">
                  <c:v>14145.5</c:v>
                </c:pt>
                <c:pt idx="23">
                  <c:v>14236</c:v>
                </c:pt>
                <c:pt idx="24">
                  <c:v>14255.5</c:v>
                </c:pt>
                <c:pt idx="25">
                  <c:v>14279</c:v>
                </c:pt>
                <c:pt idx="26">
                  <c:v>14326</c:v>
                </c:pt>
                <c:pt idx="27">
                  <c:v>14408.5</c:v>
                </c:pt>
                <c:pt idx="28">
                  <c:v>15332</c:v>
                </c:pt>
                <c:pt idx="29">
                  <c:v>15489</c:v>
                </c:pt>
                <c:pt idx="30">
                  <c:v>15489.5</c:v>
                </c:pt>
                <c:pt idx="31">
                  <c:v>15555.5</c:v>
                </c:pt>
                <c:pt idx="32">
                  <c:v>15556</c:v>
                </c:pt>
                <c:pt idx="33">
                  <c:v>15603</c:v>
                </c:pt>
                <c:pt idx="34">
                  <c:v>19484</c:v>
                </c:pt>
                <c:pt idx="35">
                  <c:v>19484.5</c:v>
                </c:pt>
                <c:pt idx="36">
                  <c:v>18262.5</c:v>
                </c:pt>
                <c:pt idx="37">
                  <c:v>18262.5</c:v>
                </c:pt>
                <c:pt idx="38">
                  <c:v>18263</c:v>
                </c:pt>
                <c:pt idx="39">
                  <c:v>18266.5</c:v>
                </c:pt>
                <c:pt idx="40">
                  <c:v>18282</c:v>
                </c:pt>
                <c:pt idx="41">
                  <c:v>18282.5</c:v>
                </c:pt>
                <c:pt idx="42">
                  <c:v>18298</c:v>
                </c:pt>
                <c:pt idx="43">
                  <c:v>18302</c:v>
                </c:pt>
                <c:pt idx="44">
                  <c:v>18317.5</c:v>
                </c:pt>
                <c:pt idx="45">
                  <c:v>18318</c:v>
                </c:pt>
                <c:pt idx="46">
                  <c:v>18321.5</c:v>
                </c:pt>
              </c:numCache>
            </c:numRef>
          </c:xVal>
          <c:yVal>
            <c:numRef>
              <c:f>Inactive!$L$21:$L$999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D7-44EF-9E98-8F543A570CB9}"/>
            </c:ext>
          </c:extLst>
        </c:ser>
        <c:ser>
          <c:idx val="5"/>
          <c:order val="5"/>
          <c:tx>
            <c:strRef>
              <c:f>Inactive!$M$20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9487.5</c:v>
                </c:pt>
                <c:pt idx="2">
                  <c:v>12300</c:v>
                </c:pt>
                <c:pt idx="3">
                  <c:v>12378</c:v>
                </c:pt>
                <c:pt idx="4">
                  <c:v>12394</c:v>
                </c:pt>
                <c:pt idx="5">
                  <c:v>12394.5</c:v>
                </c:pt>
                <c:pt idx="6">
                  <c:v>12649</c:v>
                </c:pt>
                <c:pt idx="7">
                  <c:v>12657</c:v>
                </c:pt>
                <c:pt idx="8">
                  <c:v>12865</c:v>
                </c:pt>
                <c:pt idx="9">
                  <c:v>12896.5</c:v>
                </c:pt>
                <c:pt idx="10">
                  <c:v>12912</c:v>
                </c:pt>
                <c:pt idx="11">
                  <c:v>12916</c:v>
                </c:pt>
                <c:pt idx="12">
                  <c:v>12916</c:v>
                </c:pt>
                <c:pt idx="13">
                  <c:v>12943.5</c:v>
                </c:pt>
                <c:pt idx="14">
                  <c:v>13545.5</c:v>
                </c:pt>
                <c:pt idx="15">
                  <c:v>13949.5</c:v>
                </c:pt>
                <c:pt idx="16">
                  <c:v>13996.5</c:v>
                </c:pt>
                <c:pt idx="17">
                  <c:v>14016</c:v>
                </c:pt>
                <c:pt idx="18">
                  <c:v>14024</c:v>
                </c:pt>
                <c:pt idx="19">
                  <c:v>14024.5</c:v>
                </c:pt>
                <c:pt idx="20">
                  <c:v>14028</c:v>
                </c:pt>
                <c:pt idx="21">
                  <c:v>14142</c:v>
                </c:pt>
                <c:pt idx="22">
                  <c:v>14145.5</c:v>
                </c:pt>
                <c:pt idx="23">
                  <c:v>14236</c:v>
                </c:pt>
                <c:pt idx="24">
                  <c:v>14255.5</c:v>
                </c:pt>
                <c:pt idx="25">
                  <c:v>14279</c:v>
                </c:pt>
                <c:pt idx="26">
                  <c:v>14326</c:v>
                </c:pt>
                <c:pt idx="27">
                  <c:v>14408.5</c:v>
                </c:pt>
                <c:pt idx="28">
                  <c:v>15332</c:v>
                </c:pt>
                <c:pt idx="29">
                  <c:v>15489</c:v>
                </c:pt>
                <c:pt idx="30">
                  <c:v>15489.5</c:v>
                </c:pt>
                <c:pt idx="31">
                  <c:v>15555.5</c:v>
                </c:pt>
                <c:pt idx="32">
                  <c:v>15556</c:v>
                </c:pt>
                <c:pt idx="33">
                  <c:v>15603</c:v>
                </c:pt>
                <c:pt idx="34">
                  <c:v>19484</c:v>
                </c:pt>
                <c:pt idx="35">
                  <c:v>19484.5</c:v>
                </c:pt>
                <c:pt idx="36">
                  <c:v>18262.5</c:v>
                </c:pt>
                <c:pt idx="37">
                  <c:v>18262.5</c:v>
                </c:pt>
                <c:pt idx="38">
                  <c:v>18263</c:v>
                </c:pt>
                <c:pt idx="39">
                  <c:v>18266.5</c:v>
                </c:pt>
                <c:pt idx="40">
                  <c:v>18282</c:v>
                </c:pt>
                <c:pt idx="41">
                  <c:v>18282.5</c:v>
                </c:pt>
                <c:pt idx="42">
                  <c:v>18298</c:v>
                </c:pt>
                <c:pt idx="43">
                  <c:v>18302</c:v>
                </c:pt>
                <c:pt idx="44">
                  <c:v>18317.5</c:v>
                </c:pt>
                <c:pt idx="45">
                  <c:v>18318</c:v>
                </c:pt>
                <c:pt idx="46">
                  <c:v>18321.5</c:v>
                </c:pt>
              </c:numCache>
            </c:numRef>
          </c:xVal>
          <c:yVal>
            <c:numRef>
              <c:f>Inactive!$M$21:$M$999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9D7-44EF-9E98-8F543A570CB9}"/>
            </c:ext>
          </c:extLst>
        </c:ser>
        <c:ser>
          <c:idx val="6"/>
          <c:order val="6"/>
          <c:tx>
            <c:strRef>
              <c:f>Inactive!$N$20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plus>
            <c:minus>
              <c:numRef>
                <c:f>Inactive!$D$21:$D$999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1.6000000000000001E-3</c:v>
                  </c:pt>
                  <c:pt idx="2">
                    <c:v>2.0000000000000001E-4</c:v>
                  </c:pt>
                  <c:pt idx="3">
                    <c:v>1.6000000000000001E-3</c:v>
                  </c:pt>
                  <c:pt idx="4">
                    <c:v>2.9999999999999997E-4</c:v>
                  </c:pt>
                  <c:pt idx="5">
                    <c:v>2.9999999999999997E-4</c:v>
                  </c:pt>
                  <c:pt idx="6">
                    <c:v>2.9999999999999997E-4</c:v>
                  </c:pt>
                  <c:pt idx="7">
                    <c:v>5.9999999999999995E-4</c:v>
                  </c:pt>
                  <c:pt idx="8">
                    <c:v>1.9E-3</c:v>
                  </c:pt>
                  <c:pt idx="9">
                    <c:v>1E-3</c:v>
                  </c:pt>
                  <c:pt idx="10">
                    <c:v>8.9999999999999998E-4</c:v>
                  </c:pt>
                  <c:pt idx="11">
                    <c:v>6.9999999999999999E-4</c:v>
                  </c:pt>
                  <c:pt idx="12">
                    <c:v>5.0000000000000001E-4</c:v>
                  </c:pt>
                  <c:pt idx="13">
                    <c:v>8.0000000000000004E-4</c:v>
                  </c:pt>
                  <c:pt idx="14">
                    <c:v>2.5000000000000001E-3</c:v>
                  </c:pt>
                  <c:pt idx="15">
                    <c:v>5.0000000000000001E-4</c:v>
                  </c:pt>
                  <c:pt idx="16">
                    <c:v>4.0000000000000002E-4</c:v>
                  </c:pt>
                  <c:pt idx="17">
                    <c:v>4.0000000000000002E-4</c:v>
                  </c:pt>
                  <c:pt idx="18">
                    <c:v>1.4E-3</c:v>
                  </c:pt>
                  <c:pt idx="19">
                    <c:v>5.9999999999999995E-4</c:v>
                  </c:pt>
                  <c:pt idx="20">
                    <c:v>2.0000000000000001E-4</c:v>
                  </c:pt>
                  <c:pt idx="21">
                    <c:v>1E-3</c:v>
                  </c:pt>
                  <c:pt idx="22">
                    <c:v>5.0000000000000001E-4</c:v>
                  </c:pt>
                  <c:pt idx="23">
                    <c:v>5.0000000000000001E-4</c:v>
                  </c:pt>
                  <c:pt idx="24">
                    <c:v>1E-4</c:v>
                  </c:pt>
                  <c:pt idx="25">
                    <c:v>1E-3</c:v>
                  </c:pt>
                  <c:pt idx="26">
                    <c:v>5.0000000000000001E-4</c:v>
                  </c:pt>
                  <c:pt idx="27">
                    <c:v>1E-4</c:v>
                  </c:pt>
                  <c:pt idx="28">
                    <c:v>5.0000000000000001E-4</c:v>
                  </c:pt>
                  <c:pt idx="29">
                    <c:v>2.8E-3</c:v>
                  </c:pt>
                  <c:pt idx="30">
                    <c:v>3.8E-3</c:v>
                  </c:pt>
                  <c:pt idx="31">
                    <c:v>8.9999999999999998E-4</c:v>
                  </c:pt>
                  <c:pt idx="32">
                    <c:v>1.9E-3</c:v>
                  </c:pt>
                  <c:pt idx="33">
                    <c:v>1.5E-3</c:v>
                  </c:pt>
                  <c:pt idx="34">
                    <c:v>8.0000000000000004E-4</c:v>
                  </c:pt>
                  <c:pt idx="35">
                    <c:v>1.6999999999999999E-3</c:v>
                  </c:pt>
                  <c:pt idx="36">
                    <c:v>2.9999999999999997E-4</c:v>
                  </c:pt>
                  <c:pt idx="37">
                    <c:v>2.9999999999999997E-4</c:v>
                  </c:pt>
                  <c:pt idx="38">
                    <c:v>4.0000000000000002E-4</c:v>
                  </c:pt>
                  <c:pt idx="39">
                    <c:v>2.9999999999999997E-4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2.0000000000000001E-4</c:v>
                  </c:pt>
                  <c:pt idx="43">
                    <c:v>5.9999999999999995E-4</c:v>
                  </c:pt>
                  <c:pt idx="44">
                    <c:v>2.9999999999999997E-4</c:v>
                  </c:pt>
                  <c:pt idx="45">
                    <c:v>2.9999999999999997E-4</c:v>
                  </c:pt>
                  <c:pt idx="4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Inactive!$F$21:$F$999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9487.5</c:v>
                </c:pt>
                <c:pt idx="2">
                  <c:v>12300</c:v>
                </c:pt>
                <c:pt idx="3">
                  <c:v>12378</c:v>
                </c:pt>
                <c:pt idx="4">
                  <c:v>12394</c:v>
                </c:pt>
                <c:pt idx="5">
                  <c:v>12394.5</c:v>
                </c:pt>
                <c:pt idx="6">
                  <c:v>12649</c:v>
                </c:pt>
                <c:pt idx="7">
                  <c:v>12657</c:v>
                </c:pt>
                <c:pt idx="8">
                  <c:v>12865</c:v>
                </c:pt>
                <c:pt idx="9">
                  <c:v>12896.5</c:v>
                </c:pt>
                <c:pt idx="10">
                  <c:v>12912</c:v>
                </c:pt>
                <c:pt idx="11">
                  <c:v>12916</c:v>
                </c:pt>
                <c:pt idx="12">
                  <c:v>12916</c:v>
                </c:pt>
                <c:pt idx="13">
                  <c:v>12943.5</c:v>
                </c:pt>
                <c:pt idx="14">
                  <c:v>13545.5</c:v>
                </c:pt>
                <c:pt idx="15">
                  <c:v>13949.5</c:v>
                </c:pt>
                <c:pt idx="16">
                  <c:v>13996.5</c:v>
                </c:pt>
                <c:pt idx="17">
                  <c:v>14016</c:v>
                </c:pt>
                <c:pt idx="18">
                  <c:v>14024</c:v>
                </c:pt>
                <c:pt idx="19">
                  <c:v>14024.5</c:v>
                </c:pt>
                <c:pt idx="20">
                  <c:v>14028</c:v>
                </c:pt>
                <c:pt idx="21">
                  <c:v>14142</c:v>
                </c:pt>
                <c:pt idx="22">
                  <c:v>14145.5</c:v>
                </c:pt>
                <c:pt idx="23">
                  <c:v>14236</c:v>
                </c:pt>
                <c:pt idx="24">
                  <c:v>14255.5</c:v>
                </c:pt>
                <c:pt idx="25">
                  <c:v>14279</c:v>
                </c:pt>
                <c:pt idx="26">
                  <c:v>14326</c:v>
                </c:pt>
                <c:pt idx="27">
                  <c:v>14408.5</c:v>
                </c:pt>
                <c:pt idx="28">
                  <c:v>15332</c:v>
                </c:pt>
                <c:pt idx="29">
                  <c:v>15489</c:v>
                </c:pt>
                <c:pt idx="30">
                  <c:v>15489.5</c:v>
                </c:pt>
                <c:pt idx="31">
                  <c:v>15555.5</c:v>
                </c:pt>
                <c:pt idx="32">
                  <c:v>15556</c:v>
                </c:pt>
                <c:pt idx="33">
                  <c:v>15603</c:v>
                </c:pt>
                <c:pt idx="34">
                  <c:v>19484</c:v>
                </c:pt>
                <c:pt idx="35">
                  <c:v>19484.5</c:v>
                </c:pt>
                <c:pt idx="36">
                  <c:v>18262.5</c:v>
                </c:pt>
                <c:pt idx="37">
                  <c:v>18262.5</c:v>
                </c:pt>
                <c:pt idx="38">
                  <c:v>18263</c:v>
                </c:pt>
                <c:pt idx="39">
                  <c:v>18266.5</c:v>
                </c:pt>
                <c:pt idx="40">
                  <c:v>18282</c:v>
                </c:pt>
                <c:pt idx="41">
                  <c:v>18282.5</c:v>
                </c:pt>
                <c:pt idx="42">
                  <c:v>18298</c:v>
                </c:pt>
                <c:pt idx="43">
                  <c:v>18302</c:v>
                </c:pt>
                <c:pt idx="44">
                  <c:v>18317.5</c:v>
                </c:pt>
                <c:pt idx="45">
                  <c:v>18318</c:v>
                </c:pt>
                <c:pt idx="46">
                  <c:v>18321.5</c:v>
                </c:pt>
              </c:numCache>
            </c:numRef>
          </c:xVal>
          <c:yVal>
            <c:numRef>
              <c:f>Inactive!$N$21:$N$999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9D7-44EF-9E98-8F543A570CB9}"/>
            </c:ext>
          </c:extLst>
        </c:ser>
        <c:ser>
          <c:idx val="7"/>
          <c:order val="7"/>
          <c:tx>
            <c:strRef>
              <c:f>Inactive!$O$20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Inactive!$F$21:$F$999</c:f>
              <c:numCache>
                <c:formatCode>General</c:formatCode>
                <c:ptCount val="979"/>
                <c:pt idx="0">
                  <c:v>0.5</c:v>
                </c:pt>
                <c:pt idx="1">
                  <c:v>9487.5</c:v>
                </c:pt>
                <c:pt idx="2">
                  <c:v>12300</c:v>
                </c:pt>
                <c:pt idx="3">
                  <c:v>12378</c:v>
                </c:pt>
                <c:pt idx="4">
                  <c:v>12394</c:v>
                </c:pt>
                <c:pt idx="5">
                  <c:v>12394.5</c:v>
                </c:pt>
                <c:pt idx="6">
                  <c:v>12649</c:v>
                </c:pt>
                <c:pt idx="7">
                  <c:v>12657</c:v>
                </c:pt>
                <c:pt idx="8">
                  <c:v>12865</c:v>
                </c:pt>
                <c:pt idx="9">
                  <c:v>12896.5</c:v>
                </c:pt>
                <c:pt idx="10">
                  <c:v>12912</c:v>
                </c:pt>
                <c:pt idx="11">
                  <c:v>12916</c:v>
                </c:pt>
                <c:pt idx="12">
                  <c:v>12916</c:v>
                </c:pt>
                <c:pt idx="13">
                  <c:v>12943.5</c:v>
                </c:pt>
                <c:pt idx="14">
                  <c:v>13545.5</c:v>
                </c:pt>
                <c:pt idx="15">
                  <c:v>13949.5</c:v>
                </c:pt>
                <c:pt idx="16">
                  <c:v>13996.5</c:v>
                </c:pt>
                <c:pt idx="17">
                  <c:v>14016</c:v>
                </c:pt>
                <c:pt idx="18">
                  <c:v>14024</c:v>
                </c:pt>
                <c:pt idx="19">
                  <c:v>14024.5</c:v>
                </c:pt>
                <c:pt idx="20">
                  <c:v>14028</c:v>
                </c:pt>
                <c:pt idx="21">
                  <c:v>14142</c:v>
                </c:pt>
                <c:pt idx="22">
                  <c:v>14145.5</c:v>
                </c:pt>
                <c:pt idx="23">
                  <c:v>14236</c:v>
                </c:pt>
                <c:pt idx="24">
                  <c:v>14255.5</c:v>
                </c:pt>
                <c:pt idx="25">
                  <c:v>14279</c:v>
                </c:pt>
                <c:pt idx="26">
                  <c:v>14326</c:v>
                </c:pt>
                <c:pt idx="27">
                  <c:v>14408.5</c:v>
                </c:pt>
                <c:pt idx="28">
                  <c:v>15332</c:v>
                </c:pt>
                <c:pt idx="29">
                  <c:v>15489</c:v>
                </c:pt>
                <c:pt idx="30">
                  <c:v>15489.5</c:v>
                </c:pt>
                <c:pt idx="31">
                  <c:v>15555.5</c:v>
                </c:pt>
                <c:pt idx="32">
                  <c:v>15556</c:v>
                </c:pt>
                <c:pt idx="33">
                  <c:v>15603</c:v>
                </c:pt>
                <c:pt idx="34">
                  <c:v>19484</c:v>
                </c:pt>
                <c:pt idx="35">
                  <c:v>19484.5</c:v>
                </c:pt>
                <c:pt idx="36">
                  <c:v>18262.5</c:v>
                </c:pt>
                <c:pt idx="37">
                  <c:v>18262.5</c:v>
                </c:pt>
                <c:pt idx="38">
                  <c:v>18263</c:v>
                </c:pt>
                <c:pt idx="39">
                  <c:v>18266.5</c:v>
                </c:pt>
                <c:pt idx="40">
                  <c:v>18282</c:v>
                </c:pt>
                <c:pt idx="41">
                  <c:v>18282.5</c:v>
                </c:pt>
                <c:pt idx="42">
                  <c:v>18298</c:v>
                </c:pt>
                <c:pt idx="43">
                  <c:v>18302</c:v>
                </c:pt>
                <c:pt idx="44">
                  <c:v>18317.5</c:v>
                </c:pt>
                <c:pt idx="45">
                  <c:v>18318</c:v>
                </c:pt>
                <c:pt idx="46">
                  <c:v>18321.5</c:v>
                </c:pt>
              </c:numCache>
            </c:numRef>
          </c:xVal>
          <c:yVal>
            <c:numRef>
              <c:f>Inactive!$O$21:$O$999</c:f>
              <c:numCache>
                <c:formatCode>General</c:formatCode>
                <c:ptCount val="979"/>
                <c:pt idx="0">
                  <c:v>0.19298198970428485</c:v>
                </c:pt>
                <c:pt idx="1">
                  <c:v>0.2303264156506053</c:v>
                </c:pt>
                <c:pt idx="2">
                  <c:v>0.24139748110586265</c:v>
                </c:pt>
                <c:pt idx="3">
                  <c:v>0.24170451865448844</c:v>
                </c:pt>
                <c:pt idx="4">
                  <c:v>0.24176750071574502</c:v>
                </c:pt>
                <c:pt idx="5">
                  <c:v>0.2417694689051593</c:v>
                </c:pt>
                <c:pt idx="6">
                  <c:v>0.24277127731702169</c:v>
                </c:pt>
                <c:pt idx="7">
                  <c:v>0.24280276834764997</c:v>
                </c:pt>
                <c:pt idx="8">
                  <c:v>0.24362153514398543</c:v>
                </c:pt>
                <c:pt idx="9">
                  <c:v>0.24374553107708433</c:v>
                </c:pt>
                <c:pt idx="10">
                  <c:v>0.24380654494892665</c:v>
                </c:pt>
                <c:pt idx="11">
                  <c:v>0.24382229046424078</c:v>
                </c:pt>
                <c:pt idx="12">
                  <c:v>0.24382229046424078</c:v>
                </c:pt>
                <c:pt idx="13">
                  <c:v>0.24393054088202554</c:v>
                </c:pt>
                <c:pt idx="14">
                  <c:v>0.24630024093680417</c:v>
                </c:pt>
                <c:pt idx="15">
                  <c:v>0.24789053798353267</c:v>
                </c:pt>
                <c:pt idx="16">
                  <c:v>0.24807554778847388</c:v>
                </c:pt>
                <c:pt idx="17">
                  <c:v>0.2481523071756303</c:v>
                </c:pt>
                <c:pt idx="18">
                  <c:v>0.2481837982062586</c:v>
                </c:pt>
                <c:pt idx="19">
                  <c:v>0.24818576639567289</c:v>
                </c:pt>
                <c:pt idx="20">
                  <c:v>0.24819954372157274</c:v>
                </c:pt>
                <c:pt idx="21">
                  <c:v>0.24864829090802584</c:v>
                </c:pt>
                <c:pt idx="22">
                  <c:v>0.24866206823392573</c:v>
                </c:pt>
                <c:pt idx="23">
                  <c:v>0.24901831051790824</c:v>
                </c:pt>
                <c:pt idx="24">
                  <c:v>0.24909506990506469</c:v>
                </c:pt>
                <c:pt idx="25">
                  <c:v>0.24918757480753528</c:v>
                </c:pt>
                <c:pt idx="26">
                  <c:v>0.24937258461247647</c:v>
                </c:pt>
                <c:pt idx="27">
                  <c:v>0.24969733586583068</c:v>
                </c:pt>
                <c:pt idx="28">
                  <c:v>0.2533325817139836</c:v>
                </c:pt>
                <c:pt idx="29">
                  <c:v>0.25395059319006374</c:v>
                </c:pt>
                <c:pt idx="30">
                  <c:v>0.25395256137947803</c:v>
                </c:pt>
                <c:pt idx="31">
                  <c:v>0.25421236238216138</c:v>
                </c:pt>
                <c:pt idx="32">
                  <c:v>0.25421433057157566</c:v>
                </c:pt>
                <c:pt idx="33">
                  <c:v>0.25439934037651685</c:v>
                </c:pt>
                <c:pt idx="34">
                  <c:v>0.26967642661006486</c:v>
                </c:pt>
                <c:pt idx="35">
                  <c:v>0.26967839479947908</c:v>
                </c:pt>
                <c:pt idx="36">
                  <c:v>0.26486813987100821</c:v>
                </c:pt>
                <c:pt idx="37">
                  <c:v>0.26486813987100821</c:v>
                </c:pt>
                <c:pt idx="38">
                  <c:v>0.26487010806042244</c:v>
                </c:pt>
                <c:pt idx="39">
                  <c:v>0.26488388538632235</c:v>
                </c:pt>
                <c:pt idx="40">
                  <c:v>0.26494489925816467</c:v>
                </c:pt>
                <c:pt idx="41">
                  <c:v>0.26494686744757889</c:v>
                </c:pt>
                <c:pt idx="42">
                  <c:v>0.26500788131942121</c:v>
                </c:pt>
                <c:pt idx="43">
                  <c:v>0.26502362683473535</c:v>
                </c:pt>
                <c:pt idx="44">
                  <c:v>0.26508464070657767</c:v>
                </c:pt>
                <c:pt idx="45">
                  <c:v>0.26508660889599195</c:v>
                </c:pt>
                <c:pt idx="46">
                  <c:v>0.2651003862218918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9D7-44EF-9E98-8F543A570C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95586704"/>
        <c:axId val="1"/>
      </c:scatterChart>
      <c:valAx>
        <c:axId val="395586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95586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57142857142856"/>
          <c:y val="0.92375366568914952"/>
          <c:w val="0.681203007518797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17</xdr:col>
      <xdr:colOff>466725</xdr:colOff>
      <xdr:row>18</xdr:row>
      <xdr:rowOff>152400</xdr:rowOff>
    </xdr:to>
    <xdr:graphicFrame macro="">
      <xdr:nvGraphicFramePr>
        <xdr:cNvPr id="50179" name="Chart 1">
          <a:extLst>
            <a:ext uri="{FF2B5EF4-FFF2-40B4-BE49-F238E27FC236}">
              <a16:creationId xmlns:a16="http://schemas.microsoft.com/office/drawing/2014/main" id="{6FF99591-A6E7-DF9A-B0A3-1DEB2F5C67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47625</xdr:colOff>
      <xdr:row>0</xdr:row>
      <xdr:rowOff>38100</xdr:rowOff>
    </xdr:from>
    <xdr:to>
      <xdr:col>27</xdr:col>
      <xdr:colOff>161925</xdr:colOff>
      <xdr:row>18</xdr:row>
      <xdr:rowOff>104775</xdr:rowOff>
    </xdr:to>
    <xdr:graphicFrame macro="">
      <xdr:nvGraphicFramePr>
        <xdr:cNvPr id="50180" name="Chart 2">
          <a:extLst>
            <a:ext uri="{FF2B5EF4-FFF2-40B4-BE49-F238E27FC236}">
              <a16:creationId xmlns:a16="http://schemas.microsoft.com/office/drawing/2014/main" id="{4B4A53F5-AA31-7F8F-D3B2-C2693A05F8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A2CE58C-3FA0-BED5-09A8-0AA0541C4D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Q6940"/>
  <sheetViews>
    <sheetView tabSelected="1" workbookViewId="0">
      <pane xSplit="14" ySplit="21" topLeftCell="O64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2.425781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41</v>
      </c>
    </row>
    <row r="2" spans="1:6">
      <c r="A2" t="s">
        <v>25</v>
      </c>
      <c r="B2" s="30" t="s">
        <v>40</v>
      </c>
      <c r="D2" s="3"/>
      <c r="E2" s="29"/>
    </row>
    <row r="3" spans="1:6" ht="13.5" thickBot="1"/>
    <row r="4" spans="1:6" ht="14.25" thickTop="1" thickBot="1">
      <c r="A4" s="5" t="s">
        <v>1</v>
      </c>
      <c r="C4" s="8">
        <v>52556.038</v>
      </c>
      <c r="D4" s="9">
        <v>0.25457299999999999</v>
      </c>
      <c r="F4">
        <v>1</v>
      </c>
    </row>
    <row r="5" spans="1:6" ht="13.5" thickTop="1">
      <c r="A5" s="11" t="s">
        <v>31</v>
      </c>
      <c r="B5" s="12"/>
      <c r="C5" s="13">
        <v>-9.5</v>
      </c>
      <c r="D5" s="12" t="s">
        <v>32</v>
      </c>
    </row>
    <row r="6" spans="1:6">
      <c r="A6" s="5" t="s">
        <v>2</v>
      </c>
    </row>
    <row r="7" spans="1:6">
      <c r="A7" t="s">
        <v>3</v>
      </c>
      <c r="C7">
        <f>+C4</f>
        <v>52556.038</v>
      </c>
    </row>
    <row r="8" spans="1:6">
      <c r="A8" t="s">
        <v>4</v>
      </c>
      <c r="C8">
        <v>0.25460054871579685</v>
      </c>
    </row>
    <row r="9" spans="1:6">
      <c r="A9" s="27" t="s">
        <v>36</v>
      </c>
      <c r="B9" s="28">
        <v>23</v>
      </c>
      <c r="C9" s="25" t="str">
        <f>"F"&amp;B9</f>
        <v>F23</v>
      </c>
      <c r="D9" s="26" t="str">
        <f>"G"&amp;B9</f>
        <v>G23</v>
      </c>
    </row>
    <row r="10" spans="1:6" ht="13.5" thickBot="1">
      <c r="A10" s="12"/>
      <c r="B10" s="12"/>
      <c r="C10" s="4" t="s">
        <v>21</v>
      </c>
      <c r="D10" s="4" t="s">
        <v>22</v>
      </c>
      <c r="E10" s="12"/>
    </row>
    <row r="11" spans="1:6">
      <c r="A11" s="12" t="s">
        <v>17</v>
      </c>
      <c r="B11" s="12"/>
      <c r="C11" s="24">
        <f ca="1">INTERCEPT(INDIRECT($D$9):G992,INDIRECT($C$9):F992)</f>
        <v>0.26118713988368447</v>
      </c>
      <c r="D11" s="3"/>
      <c r="E11" s="12"/>
    </row>
    <row r="12" spans="1:6">
      <c r="A12" s="12" t="s">
        <v>18</v>
      </c>
      <c r="B12" s="12"/>
      <c r="C12" s="24">
        <f ca="1">SLOPE(INDIRECT($D$9):G992,INDIRECT($C$9):F992)</f>
        <v>-5.0020463534021711E-7</v>
      </c>
      <c r="D12" s="3"/>
      <c r="E12" s="12"/>
    </row>
    <row r="13" spans="1:6">
      <c r="A13" s="12" t="s">
        <v>20</v>
      </c>
      <c r="B13" s="12"/>
      <c r="C13" s="3" t="s">
        <v>15</v>
      </c>
    </row>
    <row r="14" spans="1:6">
      <c r="A14" s="12"/>
      <c r="B14" s="12"/>
      <c r="C14" s="12"/>
    </row>
    <row r="15" spans="1:6">
      <c r="A15" s="14" t="s">
        <v>19</v>
      </c>
      <c r="B15" s="12"/>
      <c r="C15" s="15">
        <f ca="1">(C7+C11)+(C8+C12)*INT(MAX(F21:F3533))</f>
        <v>57516.417332234334</v>
      </c>
      <c r="E15" s="16" t="s">
        <v>37</v>
      </c>
      <c r="F15" s="13">
        <v>1</v>
      </c>
    </row>
    <row r="16" spans="1:6">
      <c r="A16" s="18" t="s">
        <v>5</v>
      </c>
      <c r="B16" s="12"/>
      <c r="C16" s="19">
        <f ca="1">+C8+C12</f>
        <v>0.25460004851116153</v>
      </c>
      <c r="E16" s="16" t="s">
        <v>33</v>
      </c>
      <c r="F16" s="17">
        <f ca="1">NOW()+15018.5+$C$5/24</f>
        <v>60354.780335185184</v>
      </c>
    </row>
    <row r="17" spans="1:17" ht="13.5" thickBot="1">
      <c r="A17" s="16" t="s">
        <v>30</v>
      </c>
      <c r="B17" s="12"/>
      <c r="C17" s="12">
        <f>COUNT(C21:C2191)</f>
        <v>60</v>
      </c>
      <c r="E17" s="16" t="s">
        <v>38</v>
      </c>
      <c r="F17" s="17">
        <f ca="1">ROUND(2*(F16-$C$7)/$C$8,0)/2+F15</f>
        <v>30632.5</v>
      </c>
    </row>
    <row r="18" spans="1:17" ht="14.25" thickTop="1" thickBot="1">
      <c r="A18" s="18" t="s">
        <v>6</v>
      </c>
      <c r="B18" s="12"/>
      <c r="C18" s="21">
        <f ca="1">+C15</f>
        <v>57516.417332234334</v>
      </c>
      <c r="D18" s="22">
        <f ca="1">+C16</f>
        <v>0.25460004851116153</v>
      </c>
      <c r="E18" s="16" t="s">
        <v>39</v>
      </c>
      <c r="F18" s="26">
        <f ca="1">ROUND(2*(F16-$C$15)/$C$16,0)/2+F15</f>
        <v>11149.5</v>
      </c>
    </row>
    <row r="19" spans="1:17" ht="13.5" thickTop="1">
      <c r="E19" s="16" t="s">
        <v>34</v>
      </c>
      <c r="F19" s="20">
        <f ca="1">+$C$15+$C$16*F18-15018.5-$C$5/24</f>
        <v>45336.976406442867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55</v>
      </c>
      <c r="I20" s="7" t="s">
        <v>56</v>
      </c>
      <c r="J20" s="7" t="s">
        <v>57</v>
      </c>
      <c r="K20" s="7" t="s">
        <v>58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16</v>
      </c>
    </row>
    <row r="21" spans="1:17">
      <c r="A21" t="s">
        <v>13</v>
      </c>
      <c r="C21" s="10">
        <f>+C4</f>
        <v>52556.038</v>
      </c>
      <c r="D21" s="10" t="s">
        <v>15</v>
      </c>
      <c r="E21">
        <f t="shared" ref="E21:E67" si="0">+(C21-C$7)/C$8</f>
        <v>0</v>
      </c>
      <c r="F21">
        <f>ROUND(2*E21,0)/2+0.5</f>
        <v>0.5</v>
      </c>
      <c r="G21">
        <f t="shared" ref="G21:G67" si="1">+C21-(C$7+F21*C$8)</f>
        <v>-0.12730027435463853</v>
      </c>
      <c r="I21">
        <f>+G21</f>
        <v>-0.12730027435463853</v>
      </c>
      <c r="O21">
        <f t="shared" ref="O21:O67" ca="1" si="2">+C$11+C$12*$F21</f>
        <v>0.26118688978136678</v>
      </c>
      <c r="Q21" s="2">
        <f t="shared" ref="Q21:Q67" si="3">+C21-15018.5</f>
        <v>37537.538</v>
      </c>
    </row>
    <row r="22" spans="1:17">
      <c r="A22" s="31" t="s">
        <v>42</v>
      </c>
      <c r="B22" s="32" t="s">
        <v>43</v>
      </c>
      <c r="C22" s="33">
        <v>54971.432959999998</v>
      </c>
      <c r="D22" s="33">
        <v>1.6000000000000001E-3</v>
      </c>
      <c r="E22">
        <f t="shared" si="0"/>
        <v>9486.9982495451441</v>
      </c>
      <c r="F22" s="34">
        <f>ROUND(2*E22,0)/2-0.5</f>
        <v>9486.5</v>
      </c>
      <c r="G22">
        <f t="shared" si="1"/>
        <v>0.12685460758802947</v>
      </c>
      <c r="K22">
        <f t="shared" ref="K22:K79" si="4">+G22</f>
        <v>0.12685460758802947</v>
      </c>
      <c r="O22">
        <f t="shared" ca="1" si="2"/>
        <v>0.25644194861052949</v>
      </c>
      <c r="Q22" s="2">
        <f t="shared" si="3"/>
        <v>39952.932959999998</v>
      </c>
    </row>
    <row r="23" spans="1:17">
      <c r="A23" s="31" t="s">
        <v>48</v>
      </c>
      <c r="B23" s="32" t="s">
        <v>43</v>
      </c>
      <c r="C23" s="33">
        <v>55687.496440000003</v>
      </c>
      <c r="D23" s="33">
        <v>2.0000000000000001E-4</v>
      </c>
      <c r="E23">
        <f t="shared" si="0"/>
        <v>12299.496037204373</v>
      </c>
      <c r="F23" s="34">
        <f t="shared" ref="F23:F54" si="5">ROUND(2*E23,0)/2-F$4</f>
        <v>12298.5</v>
      </c>
      <c r="G23">
        <f t="shared" si="1"/>
        <v>0.25359161877713632</v>
      </c>
      <c r="K23">
        <f t="shared" si="4"/>
        <v>0.25359161877713632</v>
      </c>
      <c r="O23">
        <f t="shared" ca="1" si="2"/>
        <v>0.25503537317595282</v>
      </c>
      <c r="Q23" s="2">
        <f t="shared" si="3"/>
        <v>40668.996440000003</v>
      </c>
    </row>
    <row r="24" spans="1:17">
      <c r="A24" s="31" t="s">
        <v>48</v>
      </c>
      <c r="B24" s="32" t="s">
        <v>43</v>
      </c>
      <c r="C24" s="33">
        <v>55707.357499999998</v>
      </c>
      <c r="D24" s="33">
        <v>1.6000000000000001E-3</v>
      </c>
      <c r="E24">
        <f t="shared" si="0"/>
        <v>12377.504745748696</v>
      </c>
      <c r="F24" s="34">
        <f t="shared" si="5"/>
        <v>12376.5</v>
      </c>
      <c r="G24">
        <f t="shared" si="1"/>
        <v>0.25580881893984042</v>
      </c>
      <c r="K24">
        <f t="shared" si="4"/>
        <v>0.25580881893984042</v>
      </c>
      <c r="O24">
        <f t="shared" ca="1" si="2"/>
        <v>0.25499635721439629</v>
      </c>
      <c r="Q24" s="2">
        <f t="shared" si="3"/>
        <v>40688.857499999998</v>
      </c>
    </row>
    <row r="25" spans="1:17">
      <c r="A25" s="31" t="s">
        <v>48</v>
      </c>
      <c r="B25" s="32" t="s">
        <v>43</v>
      </c>
      <c r="C25" s="33">
        <v>55711.430679999998</v>
      </c>
      <c r="D25" s="33">
        <v>2.9999999999999997E-4</v>
      </c>
      <c r="E25">
        <f t="shared" si="0"/>
        <v>12393.503061622501</v>
      </c>
      <c r="F25" s="34">
        <f t="shared" si="5"/>
        <v>12392.5</v>
      </c>
      <c r="G25">
        <f t="shared" si="1"/>
        <v>0.25538003948167898</v>
      </c>
      <c r="K25">
        <f t="shared" si="4"/>
        <v>0.25538003948167898</v>
      </c>
      <c r="O25">
        <f t="shared" ca="1" si="2"/>
        <v>0.25498835394023084</v>
      </c>
      <c r="Q25" s="2">
        <f t="shared" si="3"/>
        <v>40692.930679999998</v>
      </c>
    </row>
    <row r="26" spans="1:17">
      <c r="A26" s="31" t="s">
        <v>48</v>
      </c>
      <c r="B26" s="32" t="s">
        <v>47</v>
      </c>
      <c r="C26" s="33">
        <v>55711.55343</v>
      </c>
      <c r="D26" s="33">
        <v>2.9999999999999997E-4</v>
      </c>
      <c r="E26">
        <f t="shared" si="0"/>
        <v>12393.985189412962</v>
      </c>
      <c r="F26" s="34">
        <f t="shared" si="5"/>
        <v>12393</v>
      </c>
      <c r="G26">
        <f t="shared" si="1"/>
        <v>0.25082976512931054</v>
      </c>
      <c r="K26">
        <f t="shared" si="4"/>
        <v>0.25082976512931054</v>
      </c>
      <c r="O26">
        <f t="shared" ca="1" si="2"/>
        <v>0.25498810383791315</v>
      </c>
      <c r="Q26" s="2">
        <f t="shared" si="3"/>
        <v>40693.05343</v>
      </c>
    </row>
    <row r="27" spans="1:17">
      <c r="A27" s="35" t="s">
        <v>46</v>
      </c>
      <c r="B27" s="36" t="s">
        <v>43</v>
      </c>
      <c r="C27" s="37">
        <v>55776.352800000001</v>
      </c>
      <c r="D27" s="37">
        <v>2.9999999999999997E-4</v>
      </c>
      <c r="E27">
        <f t="shared" si="0"/>
        <v>12648.499055651067</v>
      </c>
      <c r="F27" s="34">
        <f t="shared" si="5"/>
        <v>12647.5</v>
      </c>
      <c r="G27">
        <f t="shared" si="1"/>
        <v>0.25436011696001515</v>
      </c>
      <c r="K27">
        <f t="shared" si="4"/>
        <v>0.25436011696001515</v>
      </c>
      <c r="O27">
        <f t="shared" ca="1" si="2"/>
        <v>0.25486080175821907</v>
      </c>
      <c r="Q27" s="2">
        <f t="shared" si="3"/>
        <v>40757.852800000001</v>
      </c>
    </row>
    <row r="28" spans="1:17">
      <c r="A28" s="35" t="s">
        <v>46</v>
      </c>
      <c r="B28" s="36" t="s">
        <v>43</v>
      </c>
      <c r="C28" s="37">
        <v>55778.390399999997</v>
      </c>
      <c r="D28" s="37">
        <v>5.9999999999999995E-4</v>
      </c>
      <c r="E28">
        <f t="shared" si="0"/>
        <v>12656.502180586476</v>
      </c>
      <c r="F28" s="34">
        <f t="shared" si="5"/>
        <v>12655.5</v>
      </c>
      <c r="G28">
        <f t="shared" si="1"/>
        <v>0.25515572723088553</v>
      </c>
      <c r="K28">
        <f t="shared" si="4"/>
        <v>0.25515572723088553</v>
      </c>
      <c r="O28">
        <f t="shared" ca="1" si="2"/>
        <v>0.25485680012113637</v>
      </c>
      <c r="Q28" s="2">
        <f t="shared" si="3"/>
        <v>40759.890399999997</v>
      </c>
    </row>
    <row r="29" spans="1:17">
      <c r="A29" s="35" t="s">
        <v>46</v>
      </c>
      <c r="B29" s="36" t="s">
        <v>43</v>
      </c>
      <c r="C29" s="37">
        <v>55831.347600000001</v>
      </c>
      <c r="D29" s="37">
        <v>1.9E-3</v>
      </c>
      <c r="E29">
        <f t="shared" si="0"/>
        <v>12864.503303392848</v>
      </c>
      <c r="F29" s="34">
        <f t="shared" si="5"/>
        <v>12863.5</v>
      </c>
      <c r="G29">
        <f t="shared" si="1"/>
        <v>0.25544159434502944</v>
      </c>
      <c r="K29">
        <f t="shared" si="4"/>
        <v>0.25544159434502944</v>
      </c>
      <c r="O29">
        <f t="shared" ca="1" si="2"/>
        <v>0.25475275755698557</v>
      </c>
      <c r="Q29" s="2">
        <f t="shared" si="3"/>
        <v>40812.847600000001</v>
      </c>
    </row>
    <row r="30" spans="1:17">
      <c r="A30" s="35" t="s">
        <v>46</v>
      </c>
      <c r="B30" s="36" t="s">
        <v>47</v>
      </c>
      <c r="C30" s="37">
        <v>55839.3658</v>
      </c>
      <c r="D30" s="37">
        <v>1E-3</v>
      </c>
      <c r="E30">
        <f t="shared" si="0"/>
        <v>12895.996558377736</v>
      </c>
      <c r="F30" s="34">
        <f t="shared" si="5"/>
        <v>12895</v>
      </c>
      <c r="G30">
        <f t="shared" si="1"/>
        <v>0.25372430979768978</v>
      </c>
      <c r="K30">
        <f t="shared" si="4"/>
        <v>0.25372430979768978</v>
      </c>
      <c r="O30">
        <f t="shared" ca="1" si="2"/>
        <v>0.25473700111097236</v>
      </c>
      <c r="Q30" s="2">
        <f t="shared" si="3"/>
        <v>40820.8658</v>
      </c>
    </row>
    <row r="31" spans="1:17">
      <c r="A31" s="35" t="s">
        <v>46</v>
      </c>
      <c r="B31" s="36" t="s">
        <v>43</v>
      </c>
      <c r="C31" s="37">
        <v>55843.313900000001</v>
      </c>
      <c r="D31" s="37">
        <v>8.9999999999999998E-4</v>
      </c>
      <c r="E31">
        <f t="shared" si="0"/>
        <v>12911.503594870452</v>
      </c>
      <c r="F31" s="34">
        <f t="shared" si="5"/>
        <v>12910.5</v>
      </c>
      <c r="G31">
        <f t="shared" si="1"/>
        <v>0.2555158047034638</v>
      </c>
      <c r="K31">
        <f t="shared" si="4"/>
        <v>0.2555158047034638</v>
      </c>
      <c r="O31">
        <f t="shared" ca="1" si="2"/>
        <v>0.2547292479391246</v>
      </c>
      <c r="Q31" s="2">
        <f t="shared" si="3"/>
        <v>40824.813900000001</v>
      </c>
    </row>
    <row r="32" spans="1:17">
      <c r="A32" s="35" t="s">
        <v>46</v>
      </c>
      <c r="B32" s="36" t="s">
        <v>43</v>
      </c>
      <c r="C32" s="37">
        <v>55844.332000000002</v>
      </c>
      <c r="D32" s="37">
        <v>6.9999999999999999E-4</v>
      </c>
      <c r="E32">
        <f t="shared" si="0"/>
        <v>12915.502407933252</v>
      </c>
      <c r="F32" s="34">
        <f t="shared" si="5"/>
        <v>12914.5</v>
      </c>
      <c r="G32">
        <f t="shared" si="1"/>
        <v>0.25521360984566854</v>
      </c>
      <c r="K32">
        <f t="shared" si="4"/>
        <v>0.25521360984566854</v>
      </c>
      <c r="O32">
        <f t="shared" ca="1" si="2"/>
        <v>0.25472724712058326</v>
      </c>
      <c r="Q32" s="2">
        <f t="shared" si="3"/>
        <v>40825.832000000002</v>
      </c>
    </row>
    <row r="33" spans="1:17">
      <c r="A33" s="35" t="s">
        <v>46</v>
      </c>
      <c r="B33" s="36" t="s">
        <v>43</v>
      </c>
      <c r="C33" s="37">
        <v>55844.332300000002</v>
      </c>
      <c r="D33" s="37">
        <v>5.0000000000000001E-4</v>
      </c>
      <c r="E33">
        <f t="shared" si="0"/>
        <v>12915.503586249644</v>
      </c>
      <c r="F33" s="34">
        <f t="shared" si="5"/>
        <v>12914.5</v>
      </c>
      <c r="G33">
        <f t="shared" si="1"/>
        <v>0.25551360984536586</v>
      </c>
      <c r="K33">
        <f t="shared" si="4"/>
        <v>0.25551360984536586</v>
      </c>
      <c r="O33">
        <f t="shared" ca="1" si="2"/>
        <v>0.25472724712058326</v>
      </c>
      <c r="Q33" s="2">
        <f t="shared" si="3"/>
        <v>40825.832300000002</v>
      </c>
    </row>
    <row r="34" spans="1:17">
      <c r="A34" s="35" t="s">
        <v>46</v>
      </c>
      <c r="B34" s="36" t="s">
        <v>47</v>
      </c>
      <c r="C34" s="37">
        <v>55851.3321</v>
      </c>
      <c r="D34" s="37">
        <v>8.0000000000000004E-4</v>
      </c>
      <c r="E34">
        <f t="shared" si="0"/>
        <v>12942.996849855339</v>
      </c>
      <c r="F34" s="34">
        <f t="shared" si="5"/>
        <v>12942</v>
      </c>
      <c r="G34">
        <f t="shared" si="1"/>
        <v>0.25379852015612414</v>
      </c>
      <c r="K34">
        <f t="shared" si="4"/>
        <v>0.25379852015612414</v>
      </c>
      <c r="O34">
        <f t="shared" ca="1" si="2"/>
        <v>0.2547134914931114</v>
      </c>
      <c r="Q34" s="2">
        <f t="shared" si="3"/>
        <v>40832.8321</v>
      </c>
    </row>
    <row r="35" spans="1:17">
      <c r="A35" s="35" t="s">
        <v>46</v>
      </c>
      <c r="B35" s="36" t="s">
        <v>47</v>
      </c>
      <c r="C35" s="37">
        <v>56004.600700000003</v>
      </c>
      <c r="D35" s="37">
        <v>2.5000000000000001E-3</v>
      </c>
      <c r="E35">
        <f t="shared" si="0"/>
        <v>13544.993195790525</v>
      </c>
      <c r="F35" s="34">
        <f t="shared" si="5"/>
        <v>13544</v>
      </c>
      <c r="G35">
        <f t="shared" si="1"/>
        <v>0.25286819325265242</v>
      </c>
      <c r="K35">
        <f t="shared" si="4"/>
        <v>0.25286819325265242</v>
      </c>
      <c r="O35">
        <f t="shared" ca="1" si="2"/>
        <v>0.25441236830263658</v>
      </c>
      <c r="Q35" s="2">
        <f t="shared" si="3"/>
        <v>40986.100700000003</v>
      </c>
    </row>
    <row r="36" spans="1:17">
      <c r="A36" s="31" t="s">
        <v>48</v>
      </c>
      <c r="B36" s="32" t="s">
        <v>47</v>
      </c>
      <c r="C36" s="33">
        <v>56107.457009999998</v>
      </c>
      <c r="D36" s="33">
        <v>5.0000000000000001E-4</v>
      </c>
      <c r="E36">
        <f t="shared" si="0"/>
        <v>13948.984116151074</v>
      </c>
      <c r="F36" s="34">
        <f t="shared" si="5"/>
        <v>13948</v>
      </c>
      <c r="G36">
        <f t="shared" si="1"/>
        <v>0.25055651206639595</v>
      </c>
      <c r="K36">
        <f t="shared" si="4"/>
        <v>0.25055651206639595</v>
      </c>
      <c r="O36">
        <f t="shared" ca="1" si="2"/>
        <v>0.25421028562995912</v>
      </c>
      <c r="Q36" s="2">
        <f t="shared" si="3"/>
        <v>41088.957009999998</v>
      </c>
    </row>
    <row r="37" spans="1:17">
      <c r="A37" s="35" t="s">
        <v>49</v>
      </c>
      <c r="B37" s="36" t="s">
        <v>50</v>
      </c>
      <c r="C37" s="37">
        <v>56119.425199999998</v>
      </c>
      <c r="D37" s="37">
        <v>4.0000000000000002E-4</v>
      </c>
      <c r="E37">
        <f t="shared" si="0"/>
        <v>13995.991831021945</v>
      </c>
      <c r="F37" s="34">
        <f t="shared" si="5"/>
        <v>13995</v>
      </c>
      <c r="G37">
        <f t="shared" si="1"/>
        <v>0.25252072241710266</v>
      </c>
      <c r="K37">
        <f t="shared" si="4"/>
        <v>0.25252072241710266</v>
      </c>
      <c r="O37">
        <f t="shared" ca="1" si="2"/>
        <v>0.25418677601209816</v>
      </c>
      <c r="Q37" s="2">
        <f t="shared" si="3"/>
        <v>41100.925199999998</v>
      </c>
    </row>
    <row r="38" spans="1:17">
      <c r="A38" s="35" t="s">
        <v>49</v>
      </c>
      <c r="B38" s="36" t="s">
        <v>51</v>
      </c>
      <c r="C38" s="37">
        <v>56124.392099999997</v>
      </c>
      <c r="D38" s="37">
        <v>4.0000000000000002E-4</v>
      </c>
      <c r="E38">
        <f t="shared" si="0"/>
        <v>14015.500429982365</v>
      </c>
      <c r="F38" s="34">
        <f t="shared" si="5"/>
        <v>14014.5</v>
      </c>
      <c r="G38">
        <f t="shared" si="1"/>
        <v>0.25471002246194985</v>
      </c>
      <c r="K38">
        <f t="shared" si="4"/>
        <v>0.25471002246194985</v>
      </c>
      <c r="O38">
        <f t="shared" ca="1" si="2"/>
        <v>0.254177022021709</v>
      </c>
      <c r="Q38" s="2">
        <f t="shared" si="3"/>
        <v>41105.892099999997</v>
      </c>
    </row>
    <row r="39" spans="1:17">
      <c r="A39" s="35" t="s">
        <v>49</v>
      </c>
      <c r="B39" s="36" t="s">
        <v>51</v>
      </c>
      <c r="C39" s="37">
        <v>56126.428200000002</v>
      </c>
      <c r="D39" s="37">
        <v>1.4E-3</v>
      </c>
      <c r="E39">
        <f t="shared" si="0"/>
        <v>14023.497663335847</v>
      </c>
      <c r="F39" s="34">
        <f t="shared" si="5"/>
        <v>14022.5</v>
      </c>
      <c r="G39">
        <f t="shared" si="1"/>
        <v>0.25400563274160959</v>
      </c>
      <c r="K39">
        <f t="shared" si="4"/>
        <v>0.25400563274160959</v>
      </c>
      <c r="O39">
        <f t="shared" ca="1" si="2"/>
        <v>0.2541730203846263</v>
      </c>
      <c r="Q39" s="2">
        <f t="shared" si="3"/>
        <v>41107.928200000002</v>
      </c>
    </row>
    <row r="40" spans="1:17">
      <c r="A40" s="35" t="s">
        <v>49</v>
      </c>
      <c r="B40" s="36" t="s">
        <v>50</v>
      </c>
      <c r="C40" s="37">
        <v>56126.555099999998</v>
      </c>
      <c r="D40" s="37">
        <v>5.9999999999999995E-4</v>
      </c>
      <c r="E40">
        <f t="shared" si="0"/>
        <v>14023.996091169705</v>
      </c>
      <c r="F40" s="34">
        <f t="shared" si="5"/>
        <v>14023</v>
      </c>
      <c r="G40">
        <f t="shared" si="1"/>
        <v>0.25360535837535281</v>
      </c>
      <c r="K40">
        <f t="shared" si="4"/>
        <v>0.25360535837535281</v>
      </c>
      <c r="O40">
        <f t="shared" ca="1" si="2"/>
        <v>0.25417277028230861</v>
      </c>
      <c r="Q40" s="2">
        <f t="shared" si="3"/>
        <v>41108.055099999998</v>
      </c>
    </row>
    <row r="41" spans="1:17">
      <c r="A41" s="35" t="s">
        <v>49</v>
      </c>
      <c r="B41" s="36" t="s">
        <v>51</v>
      </c>
      <c r="C41" s="37">
        <v>56127.4476</v>
      </c>
      <c r="D41" s="37">
        <v>2.0000000000000001E-4</v>
      </c>
      <c r="E41">
        <f t="shared" si="0"/>
        <v>14027.501582436333</v>
      </c>
      <c r="F41" s="34">
        <f t="shared" si="5"/>
        <v>14026.5</v>
      </c>
      <c r="G41">
        <f t="shared" si="1"/>
        <v>0.25500343787280144</v>
      </c>
      <c r="K41">
        <f t="shared" si="4"/>
        <v>0.25500343787280144</v>
      </c>
      <c r="O41">
        <f t="shared" ca="1" si="2"/>
        <v>0.2541710195660849</v>
      </c>
      <c r="Q41" s="2">
        <f t="shared" si="3"/>
        <v>41108.9476</v>
      </c>
    </row>
    <row r="42" spans="1:17">
      <c r="A42" s="31" t="s">
        <v>48</v>
      </c>
      <c r="B42" s="32" t="s">
        <v>43</v>
      </c>
      <c r="C42" s="33">
        <v>56156.471510000003</v>
      </c>
      <c r="D42" s="33">
        <v>1E-3</v>
      </c>
      <c r="E42">
        <f t="shared" si="0"/>
        <v>14141.499412159796</v>
      </c>
      <c r="F42" s="34">
        <f t="shared" si="5"/>
        <v>14140.5</v>
      </c>
      <c r="G42">
        <f t="shared" si="1"/>
        <v>0.25445088427659357</v>
      </c>
      <c r="K42">
        <f t="shared" si="4"/>
        <v>0.25445088427659357</v>
      </c>
      <c r="O42">
        <f t="shared" ca="1" si="2"/>
        <v>0.25411399623765613</v>
      </c>
      <c r="Q42" s="2">
        <f t="shared" si="3"/>
        <v>41137.971510000003</v>
      </c>
    </row>
    <row r="43" spans="1:17">
      <c r="A43" s="35" t="s">
        <v>49</v>
      </c>
      <c r="B43" s="36" t="s">
        <v>50</v>
      </c>
      <c r="C43" s="37">
        <v>56157.361700000001</v>
      </c>
      <c r="D43" s="37">
        <v>5.0000000000000001E-4</v>
      </c>
      <c r="E43">
        <f t="shared" si="0"/>
        <v>14144.995830390189</v>
      </c>
      <c r="F43" s="34">
        <f t="shared" si="5"/>
        <v>14144</v>
      </c>
      <c r="G43">
        <f t="shared" si="1"/>
        <v>0.25353896377055207</v>
      </c>
      <c r="K43">
        <f t="shared" si="4"/>
        <v>0.25353896377055207</v>
      </c>
      <c r="O43">
        <f t="shared" ca="1" si="2"/>
        <v>0.25411224552143247</v>
      </c>
      <c r="Q43" s="2">
        <f t="shared" si="3"/>
        <v>41138.861700000001</v>
      </c>
    </row>
    <row r="44" spans="1:17">
      <c r="A44" s="35" t="s">
        <v>49</v>
      </c>
      <c r="B44" s="36" t="s">
        <v>51</v>
      </c>
      <c r="C44" s="37">
        <v>56180.404799999997</v>
      </c>
      <c r="D44" s="37">
        <v>5.0000000000000001E-4</v>
      </c>
      <c r="E44">
        <f t="shared" si="0"/>
        <v>14235.502705242678</v>
      </c>
      <c r="F44" s="34">
        <f t="shared" si="5"/>
        <v>14234.5</v>
      </c>
      <c r="G44">
        <f t="shared" si="1"/>
        <v>0.25528930498694535</v>
      </c>
      <c r="K44">
        <f t="shared" si="4"/>
        <v>0.25528930498694535</v>
      </c>
      <c r="O44">
        <f t="shared" ca="1" si="2"/>
        <v>0.25406697700193415</v>
      </c>
      <c r="Q44" s="2">
        <f t="shared" si="3"/>
        <v>41161.904799999997</v>
      </c>
    </row>
    <row r="45" spans="1:17">
      <c r="A45" s="35" t="s">
        <v>49</v>
      </c>
      <c r="B45" s="36" t="s">
        <v>50</v>
      </c>
      <c r="C45" s="37">
        <v>56185.368199999997</v>
      </c>
      <c r="D45" s="37">
        <v>1E-4</v>
      </c>
      <c r="E45">
        <f t="shared" si="0"/>
        <v>14254.997557178527</v>
      </c>
      <c r="F45" s="34">
        <f t="shared" si="5"/>
        <v>14254</v>
      </c>
      <c r="G45">
        <f t="shared" si="1"/>
        <v>0.25397860502562253</v>
      </c>
      <c r="K45">
        <f t="shared" si="4"/>
        <v>0.25397860502562253</v>
      </c>
      <c r="O45">
        <f t="shared" ca="1" si="2"/>
        <v>0.25405722301154504</v>
      </c>
      <c r="Q45" s="2">
        <f t="shared" si="3"/>
        <v>41166.868199999997</v>
      </c>
    </row>
    <row r="46" spans="1:17">
      <c r="A46" s="35" t="s">
        <v>49</v>
      </c>
      <c r="B46" s="36" t="s">
        <v>51</v>
      </c>
      <c r="C46" s="37">
        <v>56191.352299999999</v>
      </c>
      <c r="D46" s="37">
        <v>1E-3</v>
      </c>
      <c r="E46">
        <f t="shared" si="0"/>
        <v>14278.501434252576</v>
      </c>
      <c r="F46" s="34">
        <f t="shared" si="5"/>
        <v>14277.5</v>
      </c>
      <c r="G46">
        <f t="shared" si="1"/>
        <v>0.25496571020630654</v>
      </c>
      <c r="K46">
        <f t="shared" si="4"/>
        <v>0.25496571020630654</v>
      </c>
      <c r="O46">
        <f t="shared" ca="1" si="2"/>
        <v>0.25404546820261453</v>
      </c>
      <c r="Q46" s="2">
        <f t="shared" si="3"/>
        <v>41172.852299999999</v>
      </c>
    </row>
    <row r="47" spans="1:17">
      <c r="A47" s="35" t="s">
        <v>49</v>
      </c>
      <c r="B47" s="36" t="s">
        <v>51</v>
      </c>
      <c r="C47" s="37">
        <v>56203.318299999999</v>
      </c>
      <c r="D47" s="37">
        <v>5.0000000000000001E-4</v>
      </c>
      <c r="E47">
        <f t="shared" si="0"/>
        <v>14325.500547413789</v>
      </c>
      <c r="F47" s="34">
        <f t="shared" si="5"/>
        <v>14324.5</v>
      </c>
      <c r="G47">
        <f t="shared" si="1"/>
        <v>0.25473992056504358</v>
      </c>
      <c r="K47">
        <f t="shared" si="4"/>
        <v>0.25473992056504358</v>
      </c>
      <c r="O47">
        <f t="shared" ca="1" si="2"/>
        <v>0.25402195858475352</v>
      </c>
      <c r="Q47" s="2">
        <f t="shared" si="3"/>
        <v>41184.818299999999</v>
      </c>
    </row>
    <row r="48" spans="1:17">
      <c r="A48" s="35" t="s">
        <v>49</v>
      </c>
      <c r="B48" s="36" t="s">
        <v>50</v>
      </c>
      <c r="C48" s="37">
        <v>56224.321000000004</v>
      </c>
      <c r="D48" s="37">
        <v>1E-4</v>
      </c>
      <c r="E48">
        <f t="shared" si="0"/>
        <v>14407.993299711228</v>
      </c>
      <c r="F48" s="34">
        <f t="shared" si="5"/>
        <v>14407</v>
      </c>
      <c r="G48">
        <f t="shared" si="1"/>
        <v>0.2528946515158168</v>
      </c>
      <c r="K48">
        <f t="shared" si="4"/>
        <v>0.2528946515158168</v>
      </c>
      <c r="O48">
        <f t="shared" ca="1" si="2"/>
        <v>0.25398069170233795</v>
      </c>
      <c r="Q48" s="2">
        <f t="shared" si="3"/>
        <v>41205.821000000004</v>
      </c>
    </row>
    <row r="49" spans="1:17">
      <c r="A49" s="35" t="s">
        <v>49</v>
      </c>
      <c r="B49" s="36" t="s">
        <v>51</v>
      </c>
      <c r="C49" s="37">
        <v>56459.446000000004</v>
      </c>
      <c r="D49" s="37">
        <v>5.0000000000000001E-4</v>
      </c>
      <c r="E49">
        <f t="shared" si="0"/>
        <v>15331.498772051993</v>
      </c>
      <c r="F49" s="34">
        <f t="shared" si="5"/>
        <v>15330.5</v>
      </c>
      <c r="G49">
        <f t="shared" si="1"/>
        <v>0.25428791248123161</v>
      </c>
      <c r="K49">
        <f t="shared" si="4"/>
        <v>0.25428791248123161</v>
      </c>
      <c r="O49">
        <f t="shared" ca="1" si="2"/>
        <v>0.25351875272160129</v>
      </c>
      <c r="Q49" s="2">
        <f t="shared" si="3"/>
        <v>41440.946000000004</v>
      </c>
    </row>
    <row r="50" spans="1:17">
      <c r="A50" s="42" t="s">
        <v>53</v>
      </c>
      <c r="B50" s="43" t="s">
        <v>47</v>
      </c>
      <c r="C50" s="44">
        <v>56489.360999999997</v>
      </c>
      <c r="D50" s="42">
        <v>8.0000000000000004E-4</v>
      </c>
      <c r="E50">
        <f t="shared" si="0"/>
        <v>15448.996554954994</v>
      </c>
      <c r="F50" s="34">
        <f t="shared" si="5"/>
        <v>15448</v>
      </c>
      <c r="G50">
        <f t="shared" si="1"/>
        <v>0.25372343837079825</v>
      </c>
      <c r="K50">
        <f t="shared" si="4"/>
        <v>0.25372343837079825</v>
      </c>
      <c r="O50">
        <f t="shared" ca="1" si="2"/>
        <v>0.25345997867694881</v>
      </c>
      <c r="Q50" s="2">
        <f t="shared" si="3"/>
        <v>41470.860999999997</v>
      </c>
    </row>
    <row r="51" spans="1:17">
      <c r="A51" s="42" t="s">
        <v>53</v>
      </c>
      <c r="B51" s="43" t="s">
        <v>43</v>
      </c>
      <c r="C51" s="44">
        <v>56489.488619999996</v>
      </c>
      <c r="D51" s="42">
        <v>2.0000000000000001E-4</v>
      </c>
      <c r="E51">
        <f t="shared" si="0"/>
        <v>15449.497810748207</v>
      </c>
      <c r="F51" s="34">
        <f t="shared" si="5"/>
        <v>15448.5</v>
      </c>
      <c r="G51">
        <f t="shared" si="1"/>
        <v>0.25404316400818061</v>
      </c>
      <c r="K51">
        <f t="shared" si="4"/>
        <v>0.25404316400818061</v>
      </c>
      <c r="O51">
        <f t="shared" ca="1" si="2"/>
        <v>0.25345972857463112</v>
      </c>
      <c r="Q51" s="2">
        <f t="shared" si="3"/>
        <v>41470.988619999996</v>
      </c>
    </row>
    <row r="52" spans="1:17">
      <c r="A52" s="42" t="s">
        <v>53</v>
      </c>
      <c r="B52" s="43" t="s">
        <v>47</v>
      </c>
      <c r="C52" s="44">
        <v>56490.380819999998</v>
      </c>
      <c r="D52" s="42">
        <v>5.0000000000000001E-4</v>
      </c>
      <c r="E52">
        <f t="shared" si="0"/>
        <v>15453.002123698445</v>
      </c>
      <c r="F52" s="34">
        <f t="shared" si="5"/>
        <v>15452</v>
      </c>
      <c r="G52">
        <f t="shared" si="1"/>
        <v>0.25514124350593193</v>
      </c>
      <c r="K52">
        <f t="shared" si="4"/>
        <v>0.25514124350593193</v>
      </c>
      <c r="O52">
        <f t="shared" ca="1" si="2"/>
        <v>0.25345797785840746</v>
      </c>
      <c r="Q52" s="2">
        <f t="shared" si="3"/>
        <v>41471.880819999998</v>
      </c>
    </row>
    <row r="53" spans="1:17">
      <c r="A53" s="42" t="s">
        <v>53</v>
      </c>
      <c r="B53" s="43" t="s">
        <v>43</v>
      </c>
      <c r="C53" s="44">
        <v>56490.506070000003</v>
      </c>
      <c r="D53" s="42">
        <v>2.0000000000000001E-4</v>
      </c>
      <c r="E53">
        <f t="shared" si="0"/>
        <v>15453.494070792181</v>
      </c>
      <c r="F53" s="34">
        <f t="shared" si="5"/>
        <v>15452.5</v>
      </c>
      <c r="G53">
        <f t="shared" si="1"/>
        <v>0.25309096914861584</v>
      </c>
      <c r="K53">
        <f t="shared" si="4"/>
        <v>0.25309096914861584</v>
      </c>
      <c r="O53">
        <f t="shared" ca="1" si="2"/>
        <v>0.25345772775608977</v>
      </c>
      <c r="Q53" s="2">
        <f t="shared" si="3"/>
        <v>41472.006070000003</v>
      </c>
    </row>
    <row r="54" spans="1:17">
      <c r="A54" s="42" t="s">
        <v>53</v>
      </c>
      <c r="B54" s="43" t="s">
        <v>47</v>
      </c>
      <c r="C54" s="44">
        <v>56491.397169999997</v>
      </c>
      <c r="D54" s="42">
        <v>2.9999999999999997E-4</v>
      </c>
      <c r="E54">
        <f t="shared" si="0"/>
        <v>15456.994063248947</v>
      </c>
      <c r="F54" s="34">
        <f t="shared" si="5"/>
        <v>15456</v>
      </c>
      <c r="G54">
        <f t="shared" si="1"/>
        <v>0.2530890486377757</v>
      </c>
      <c r="K54">
        <f t="shared" si="4"/>
        <v>0.2530890486377757</v>
      </c>
      <c r="O54">
        <f t="shared" ca="1" si="2"/>
        <v>0.25345597703986605</v>
      </c>
      <c r="Q54" s="2">
        <f t="shared" si="3"/>
        <v>41472.897169999997</v>
      </c>
    </row>
    <row r="55" spans="1:17">
      <c r="A55" s="42" t="s">
        <v>53</v>
      </c>
      <c r="B55" s="43" t="s">
        <v>43</v>
      </c>
      <c r="C55" s="44">
        <v>56496.363429999998</v>
      </c>
      <c r="D55" s="42">
        <v>2.9999999999999997E-4</v>
      </c>
      <c r="E55">
        <f t="shared" si="0"/>
        <v>15476.500148467736</v>
      </c>
      <c r="F55" s="34">
        <f t="shared" ref="F55:F80" si="6">ROUND(2*E55,0)/2-F$4</f>
        <v>15475.5</v>
      </c>
      <c r="G55">
        <f t="shared" si="1"/>
        <v>0.25463834868423874</v>
      </c>
      <c r="K55">
        <f t="shared" si="4"/>
        <v>0.25463834868423874</v>
      </c>
      <c r="O55">
        <f t="shared" ca="1" si="2"/>
        <v>0.25344622304947695</v>
      </c>
      <c r="Q55" s="2">
        <f t="shared" si="3"/>
        <v>41477.863429999998</v>
      </c>
    </row>
    <row r="56" spans="1:17">
      <c r="A56" s="42" t="s">
        <v>53</v>
      </c>
      <c r="B56" s="43" t="s">
        <v>47</v>
      </c>
      <c r="C56" s="44">
        <v>56496.490109999999</v>
      </c>
      <c r="D56" s="42">
        <v>2.9999999999999997E-4</v>
      </c>
      <c r="E56">
        <f t="shared" si="0"/>
        <v>15476.99771220293</v>
      </c>
      <c r="F56" s="34">
        <f t="shared" si="6"/>
        <v>15476</v>
      </c>
      <c r="G56">
        <f t="shared" si="1"/>
        <v>0.25401807432353962</v>
      </c>
      <c r="K56">
        <f t="shared" si="4"/>
        <v>0.25401807432353962</v>
      </c>
      <c r="O56">
        <f t="shared" ca="1" si="2"/>
        <v>0.25344597294715926</v>
      </c>
      <c r="Q56" s="2">
        <f t="shared" si="3"/>
        <v>41477.990109999999</v>
      </c>
    </row>
    <row r="57" spans="1:17">
      <c r="A57" s="42" t="s">
        <v>53</v>
      </c>
      <c r="B57" s="43" t="s">
        <v>43</v>
      </c>
      <c r="C57" s="44">
        <v>56497.381999999998</v>
      </c>
      <c r="D57" s="42">
        <v>2.0000000000000001E-4</v>
      </c>
      <c r="E57">
        <f t="shared" si="0"/>
        <v>15480.500807559549</v>
      </c>
      <c r="F57" s="34">
        <f t="shared" si="6"/>
        <v>15479.5</v>
      </c>
      <c r="G57">
        <f t="shared" si="1"/>
        <v>0.25480615381820826</v>
      </c>
      <c r="K57">
        <f t="shared" si="4"/>
        <v>0.25480615381820826</v>
      </c>
      <c r="O57">
        <f t="shared" ca="1" si="2"/>
        <v>0.2534442222309356</v>
      </c>
      <c r="Q57" s="2">
        <f t="shared" si="3"/>
        <v>41478.881999999998</v>
      </c>
    </row>
    <row r="58" spans="1:17">
      <c r="A58" s="42" t="s">
        <v>53</v>
      </c>
      <c r="B58" s="43" t="s">
        <v>47</v>
      </c>
      <c r="C58" s="44">
        <v>56497.508159999998</v>
      </c>
      <c r="D58" s="42">
        <v>2.0000000000000001E-4</v>
      </c>
      <c r="E58">
        <f t="shared" si="0"/>
        <v>15480.996328879657</v>
      </c>
      <c r="F58" s="34">
        <f t="shared" si="6"/>
        <v>15480</v>
      </c>
      <c r="G58">
        <f t="shared" si="1"/>
        <v>0.25366587946336949</v>
      </c>
      <c r="K58">
        <f t="shared" si="4"/>
        <v>0.25366587946336949</v>
      </c>
      <c r="O58">
        <f t="shared" ca="1" si="2"/>
        <v>0.25344397212861791</v>
      </c>
      <c r="Q58" s="2">
        <f t="shared" si="3"/>
        <v>41479.008159999998</v>
      </c>
    </row>
    <row r="59" spans="1:17">
      <c r="A59" s="35" t="s">
        <v>49</v>
      </c>
      <c r="B59" s="36" t="s">
        <v>51</v>
      </c>
      <c r="C59" s="37">
        <v>56499.415099999998</v>
      </c>
      <c r="D59" s="37">
        <v>2.8E-3</v>
      </c>
      <c r="E59">
        <f t="shared" si="0"/>
        <v>15488.486257749093</v>
      </c>
      <c r="F59" s="34">
        <f t="shared" si="6"/>
        <v>15487.5</v>
      </c>
      <c r="G59">
        <f t="shared" si="1"/>
        <v>0.25110176409361884</v>
      </c>
      <c r="K59">
        <f t="shared" si="4"/>
        <v>0.25110176409361884</v>
      </c>
      <c r="O59">
        <f t="shared" ca="1" si="2"/>
        <v>0.25344022059385285</v>
      </c>
      <c r="Q59" s="2">
        <f t="shared" si="3"/>
        <v>41480.915099999998</v>
      </c>
    </row>
    <row r="60" spans="1:17">
      <c r="A60" s="42" t="s">
        <v>53</v>
      </c>
      <c r="B60" s="43" t="s">
        <v>47</v>
      </c>
      <c r="C60" s="44">
        <v>56499.543010000001</v>
      </c>
      <c r="D60" s="42">
        <v>2.9999999999999997E-4</v>
      </c>
      <c r="E60">
        <f t="shared" si="0"/>
        <v>15488.9886525815</v>
      </c>
      <c r="F60" s="34">
        <f t="shared" si="6"/>
        <v>15488</v>
      </c>
      <c r="G60">
        <f t="shared" si="1"/>
        <v>0.25171148974186508</v>
      </c>
      <c r="K60">
        <f t="shared" si="4"/>
        <v>0.25171148974186508</v>
      </c>
      <c r="O60">
        <f t="shared" ca="1" si="2"/>
        <v>0.25343997049153522</v>
      </c>
      <c r="Q60" s="2">
        <f t="shared" si="3"/>
        <v>41481.043010000001</v>
      </c>
    </row>
    <row r="61" spans="1:17">
      <c r="A61" s="35" t="s">
        <v>49</v>
      </c>
      <c r="B61" s="36" t="s">
        <v>50</v>
      </c>
      <c r="C61" s="37">
        <v>56499.551800000001</v>
      </c>
      <c r="D61" s="37">
        <v>3.8E-3</v>
      </c>
      <c r="E61">
        <f t="shared" si="0"/>
        <v>15489.023177251789</v>
      </c>
      <c r="F61" s="34">
        <f t="shared" si="6"/>
        <v>15488</v>
      </c>
      <c r="G61">
        <f t="shared" si="1"/>
        <v>0.26050148974172771</v>
      </c>
      <c r="K61">
        <f t="shared" si="4"/>
        <v>0.26050148974172771</v>
      </c>
      <c r="O61">
        <f t="shared" ca="1" si="2"/>
        <v>0.25343997049153522</v>
      </c>
      <c r="Q61" s="2">
        <f t="shared" si="3"/>
        <v>41481.051800000001</v>
      </c>
    </row>
    <row r="62" spans="1:17">
      <c r="A62" s="42" t="s">
        <v>53</v>
      </c>
      <c r="B62" s="43" t="s">
        <v>43</v>
      </c>
      <c r="C62" s="44">
        <v>56500.43621</v>
      </c>
      <c r="D62" s="42">
        <v>2.0000000000000001E-4</v>
      </c>
      <c r="E62">
        <f t="shared" si="0"/>
        <v>15492.49689325303</v>
      </c>
      <c r="F62" s="34">
        <f t="shared" si="6"/>
        <v>15491.5</v>
      </c>
      <c r="G62">
        <f t="shared" si="1"/>
        <v>0.25380956922890618</v>
      </c>
      <c r="K62">
        <f t="shared" si="4"/>
        <v>0.25380956922890618</v>
      </c>
      <c r="O62">
        <f t="shared" ca="1" si="2"/>
        <v>0.2534382197753115</v>
      </c>
      <c r="Q62" s="2">
        <f t="shared" si="3"/>
        <v>41481.93621</v>
      </c>
    </row>
    <row r="63" spans="1:17">
      <c r="A63" s="42" t="s">
        <v>53</v>
      </c>
      <c r="B63" s="43" t="s">
        <v>43</v>
      </c>
      <c r="C63" s="44">
        <v>56501.456279999999</v>
      </c>
      <c r="D63" s="42">
        <v>2.0000000000000001E-4</v>
      </c>
      <c r="E63">
        <f t="shared" si="0"/>
        <v>15496.503443926797</v>
      </c>
      <c r="F63" s="34">
        <f t="shared" si="6"/>
        <v>15495.5</v>
      </c>
      <c r="G63">
        <f t="shared" si="1"/>
        <v>0.25547737436863827</v>
      </c>
      <c r="K63">
        <f t="shared" si="4"/>
        <v>0.25547737436863827</v>
      </c>
      <c r="O63">
        <f t="shared" ca="1" si="2"/>
        <v>0.25343621895677015</v>
      </c>
      <c r="Q63" s="2">
        <f t="shared" si="3"/>
        <v>41482.956279999999</v>
      </c>
    </row>
    <row r="64" spans="1:17">
      <c r="A64" s="42" t="s">
        <v>53</v>
      </c>
      <c r="B64" s="43" t="s">
        <v>47</v>
      </c>
      <c r="C64" s="44">
        <v>56502.348639999997</v>
      </c>
      <c r="D64" s="42">
        <v>4.0000000000000002E-4</v>
      </c>
      <c r="E64">
        <f t="shared" si="0"/>
        <v>15500.008385312427</v>
      </c>
      <c r="F64" s="34">
        <f t="shared" si="6"/>
        <v>15499</v>
      </c>
      <c r="G64">
        <f t="shared" si="1"/>
        <v>0.25673545386234764</v>
      </c>
      <c r="K64">
        <f t="shared" si="4"/>
        <v>0.25673545386234764</v>
      </c>
      <c r="O64">
        <f t="shared" ca="1" si="2"/>
        <v>0.25343446824054644</v>
      </c>
      <c r="Q64" s="2">
        <f t="shared" si="3"/>
        <v>41483.848639999997</v>
      </c>
    </row>
    <row r="65" spans="1:17">
      <c r="A65" s="35" t="s">
        <v>49</v>
      </c>
      <c r="B65" s="36" t="s">
        <v>50</v>
      </c>
      <c r="C65" s="37">
        <v>56516.348899999997</v>
      </c>
      <c r="D65" s="37">
        <v>8.9999999999999998E-4</v>
      </c>
      <c r="E65">
        <f t="shared" si="0"/>
        <v>15554.997504819898</v>
      </c>
      <c r="F65" s="34">
        <f t="shared" si="6"/>
        <v>15554</v>
      </c>
      <c r="G65">
        <f t="shared" si="1"/>
        <v>0.25396527448901907</v>
      </c>
      <c r="K65">
        <f t="shared" si="4"/>
        <v>0.25396527448901907</v>
      </c>
      <c r="O65">
        <f t="shared" ca="1" si="2"/>
        <v>0.25340695698560273</v>
      </c>
      <c r="Q65" s="2">
        <f t="shared" si="3"/>
        <v>41497.848899999997</v>
      </c>
    </row>
    <row r="66" spans="1:17">
      <c r="A66" s="35" t="s">
        <v>49</v>
      </c>
      <c r="B66" s="36" t="s">
        <v>51</v>
      </c>
      <c r="C66" s="37">
        <v>56516.476199999997</v>
      </c>
      <c r="D66" s="37">
        <v>1.9E-3</v>
      </c>
      <c r="E66">
        <f t="shared" si="0"/>
        <v>15555.497503742297</v>
      </c>
      <c r="F66" s="34">
        <f t="shared" si="6"/>
        <v>15554.5</v>
      </c>
      <c r="G66">
        <f t="shared" si="1"/>
        <v>0.25396500013448531</v>
      </c>
      <c r="K66">
        <f t="shared" si="4"/>
        <v>0.25396500013448531</v>
      </c>
      <c r="O66">
        <f t="shared" ca="1" si="2"/>
        <v>0.25340670688328504</v>
      </c>
      <c r="Q66" s="2">
        <f t="shared" si="3"/>
        <v>41497.976199999997</v>
      </c>
    </row>
    <row r="67" spans="1:17">
      <c r="A67" s="35" t="s">
        <v>49</v>
      </c>
      <c r="B67" s="36" t="s">
        <v>51</v>
      </c>
      <c r="C67" s="37">
        <v>56528.442000000003</v>
      </c>
      <c r="D67" s="37">
        <v>1.5E-3</v>
      </c>
      <c r="E67">
        <f t="shared" si="0"/>
        <v>15602.495831359267</v>
      </c>
      <c r="F67" s="34">
        <f t="shared" si="6"/>
        <v>15601.5</v>
      </c>
      <c r="G67">
        <f t="shared" si="1"/>
        <v>0.25353921049827477</v>
      </c>
      <c r="K67">
        <f t="shared" si="4"/>
        <v>0.25353921049827477</v>
      </c>
      <c r="O67">
        <f t="shared" ca="1" si="2"/>
        <v>0.25338319726542408</v>
      </c>
      <c r="Q67" s="2">
        <f t="shared" si="3"/>
        <v>41509.942000000003</v>
      </c>
    </row>
    <row r="68" spans="1:17">
      <c r="A68" s="45" t="s">
        <v>0</v>
      </c>
      <c r="B68" s="46" t="s">
        <v>43</v>
      </c>
      <c r="C68" s="47">
        <v>57516.415800000002</v>
      </c>
      <c r="D68" s="47">
        <v>8.0000000000000004E-4</v>
      </c>
      <c r="E68">
        <f t="shared" ref="E68:E80" si="7">+(C68-C$7)/C$8</f>
        <v>19482.981576513124</v>
      </c>
      <c r="F68" s="34">
        <f t="shared" si="6"/>
        <v>19482</v>
      </c>
      <c r="G68">
        <f t="shared" ref="G68:G80" si="8">+C68-(C$7+F68*C$8)</f>
        <v>0.24990991884988034</v>
      </c>
      <c r="K68">
        <f t="shared" si="4"/>
        <v>0.24990991884988034</v>
      </c>
      <c r="O68">
        <f t="shared" ref="O68:O80" ca="1" si="9">+C$11+C$12*$F68</f>
        <v>0.25144215317798635</v>
      </c>
      <c r="Q68" s="2">
        <f t="shared" ref="Q68:Q80" si="10">+C68-15018.5</f>
        <v>42497.915800000002</v>
      </c>
    </row>
    <row r="69" spans="1:17">
      <c r="A69" s="45" t="s">
        <v>0</v>
      </c>
      <c r="B69" s="46" t="s">
        <v>43</v>
      </c>
      <c r="C69" s="47">
        <v>57516.546300000002</v>
      </c>
      <c r="D69" s="47">
        <v>1.6999999999999999E-3</v>
      </c>
      <c r="E69">
        <f t="shared" si="7"/>
        <v>19483.494144143704</v>
      </c>
      <c r="F69" s="34">
        <f t="shared" si="6"/>
        <v>19482.5</v>
      </c>
      <c r="G69">
        <f t="shared" si="8"/>
        <v>0.25310964448726736</v>
      </c>
      <c r="K69">
        <f t="shared" si="4"/>
        <v>0.25310964448726736</v>
      </c>
      <c r="O69">
        <f t="shared" ca="1" si="9"/>
        <v>0.25144190307566872</v>
      </c>
      <c r="Q69" s="2">
        <f t="shared" si="10"/>
        <v>42498.046300000002</v>
      </c>
    </row>
    <row r="70" spans="1:17">
      <c r="A70" s="48" t="s">
        <v>54</v>
      </c>
      <c r="B70" s="49" t="s">
        <v>43</v>
      </c>
      <c r="C70" s="50">
        <v>57205.423239999996</v>
      </c>
      <c r="D70" s="50">
        <v>2.9999999999999997E-4</v>
      </c>
      <c r="E70">
        <f t="shared" si="7"/>
        <v>18261.489472239784</v>
      </c>
      <c r="F70" s="34">
        <f t="shared" si="6"/>
        <v>18260.5</v>
      </c>
      <c r="G70">
        <f t="shared" si="8"/>
        <v>0.2519201751856599</v>
      </c>
      <c r="K70">
        <f t="shared" si="4"/>
        <v>0.2519201751856599</v>
      </c>
      <c r="O70">
        <f t="shared" ca="1" si="9"/>
        <v>0.25205315314005444</v>
      </c>
      <c r="Q70" s="2">
        <f t="shared" si="10"/>
        <v>42186.923239999996</v>
      </c>
    </row>
    <row r="71" spans="1:17">
      <c r="A71" s="48" t="s">
        <v>54</v>
      </c>
      <c r="B71" s="49" t="s">
        <v>43</v>
      </c>
      <c r="C71" s="50">
        <v>57205.423239999996</v>
      </c>
      <c r="D71" s="50">
        <v>2.9999999999999997E-4</v>
      </c>
      <c r="E71">
        <f t="shared" si="7"/>
        <v>18261.489472239784</v>
      </c>
      <c r="F71" s="34">
        <f t="shared" si="6"/>
        <v>18260.5</v>
      </c>
      <c r="G71">
        <f t="shared" si="8"/>
        <v>0.2519201751856599</v>
      </c>
      <c r="K71">
        <f t="shared" si="4"/>
        <v>0.2519201751856599</v>
      </c>
      <c r="O71">
        <f t="shared" ca="1" si="9"/>
        <v>0.25205315314005444</v>
      </c>
      <c r="Q71" s="2">
        <f t="shared" si="10"/>
        <v>42186.923239999996</v>
      </c>
    </row>
    <row r="72" spans="1:17">
      <c r="A72" s="48" t="s">
        <v>54</v>
      </c>
      <c r="B72" s="49" t="s">
        <v>47</v>
      </c>
      <c r="C72" s="50">
        <v>57205.54782</v>
      </c>
      <c r="D72" s="50">
        <v>4.0000000000000002E-4</v>
      </c>
      <c r="E72">
        <f t="shared" si="7"/>
        <v>18261.978787760239</v>
      </c>
      <c r="F72" s="34">
        <f t="shared" si="6"/>
        <v>18261</v>
      </c>
      <c r="G72">
        <f t="shared" si="8"/>
        <v>0.2491999008343555</v>
      </c>
      <c r="K72">
        <f t="shared" si="4"/>
        <v>0.2491999008343555</v>
      </c>
      <c r="O72">
        <f t="shared" ca="1" si="9"/>
        <v>0.25205290303773675</v>
      </c>
      <c r="Q72" s="2">
        <f t="shared" si="10"/>
        <v>42187.04782</v>
      </c>
    </row>
    <row r="73" spans="1:17">
      <c r="A73" s="48" t="s">
        <v>54</v>
      </c>
      <c r="B73" s="49" t="s">
        <v>43</v>
      </c>
      <c r="C73" s="50">
        <v>57206.441359999997</v>
      </c>
      <c r="D73" s="50">
        <v>2.9999999999999997E-4</v>
      </c>
      <c r="E73">
        <f t="shared" si="7"/>
        <v>18265.488363857006</v>
      </c>
      <c r="F73" s="34">
        <f t="shared" si="6"/>
        <v>18264.5</v>
      </c>
      <c r="G73">
        <f t="shared" si="8"/>
        <v>0.2516379803273594</v>
      </c>
      <c r="K73">
        <f t="shared" si="4"/>
        <v>0.2516379803273594</v>
      </c>
      <c r="O73">
        <f t="shared" ca="1" si="9"/>
        <v>0.25205115232151309</v>
      </c>
      <c r="Q73" s="2">
        <f t="shared" si="10"/>
        <v>42187.941359999997</v>
      </c>
    </row>
    <row r="74" spans="1:17">
      <c r="A74" s="48" t="s">
        <v>54</v>
      </c>
      <c r="B74" s="49" t="s">
        <v>47</v>
      </c>
      <c r="C74" s="50">
        <v>57210.390619999998</v>
      </c>
      <c r="D74" s="50">
        <v>2.0000000000000001E-4</v>
      </c>
      <c r="E74">
        <f t="shared" si="7"/>
        <v>18280.999956506439</v>
      </c>
      <c r="F74" s="34">
        <f t="shared" si="6"/>
        <v>18280</v>
      </c>
      <c r="G74">
        <f t="shared" si="8"/>
        <v>0.25458947523293318</v>
      </c>
      <c r="K74">
        <f t="shared" si="4"/>
        <v>0.25458947523293318</v>
      </c>
      <c r="O74">
        <f t="shared" ca="1" si="9"/>
        <v>0.25204339914966528</v>
      </c>
      <c r="Q74" s="2">
        <f t="shared" si="10"/>
        <v>42191.890619999998</v>
      </c>
    </row>
    <row r="75" spans="1:17">
      <c r="A75" s="48" t="s">
        <v>54</v>
      </c>
      <c r="B75" s="49" t="s">
        <v>43</v>
      </c>
      <c r="C75" s="50">
        <v>57210.514430000003</v>
      </c>
      <c r="D75" s="50">
        <v>2.0000000000000001E-4</v>
      </c>
      <c r="E75">
        <f t="shared" si="7"/>
        <v>18281.486247681496</v>
      </c>
      <c r="F75" s="34">
        <f t="shared" si="6"/>
        <v>18280.5</v>
      </c>
      <c r="G75">
        <f t="shared" si="8"/>
        <v>0.25109920087561477</v>
      </c>
      <c r="K75">
        <f t="shared" si="4"/>
        <v>0.25109920087561477</v>
      </c>
      <c r="O75">
        <f t="shared" ca="1" si="9"/>
        <v>0.25204314904734765</v>
      </c>
      <c r="Q75" s="2">
        <f t="shared" si="10"/>
        <v>42192.014430000003</v>
      </c>
    </row>
    <row r="76" spans="1:17">
      <c r="A76" s="48" t="s">
        <v>54</v>
      </c>
      <c r="B76" s="49" t="s">
        <v>47</v>
      </c>
      <c r="C76" s="50">
        <v>57214.45912</v>
      </c>
      <c r="D76" s="50">
        <v>2.0000000000000001E-4</v>
      </c>
      <c r="E76">
        <f t="shared" si="7"/>
        <v>18296.979890644536</v>
      </c>
      <c r="F76" s="34">
        <f t="shared" si="6"/>
        <v>18296</v>
      </c>
      <c r="G76">
        <f t="shared" si="8"/>
        <v>0.24948069578385912</v>
      </c>
      <c r="K76">
        <f t="shared" si="4"/>
        <v>0.24948069578385912</v>
      </c>
      <c r="O76">
        <f t="shared" ca="1" si="9"/>
        <v>0.25203539587549983</v>
      </c>
      <c r="Q76" s="2">
        <f t="shared" si="10"/>
        <v>42195.95912</v>
      </c>
    </row>
    <row r="77" spans="1:17">
      <c r="A77" s="48" t="s">
        <v>54</v>
      </c>
      <c r="B77" s="49" t="s">
        <v>47</v>
      </c>
      <c r="C77" s="50">
        <v>57215.47782</v>
      </c>
      <c r="D77" s="50">
        <v>5.9999999999999995E-4</v>
      </c>
      <c r="E77">
        <f t="shared" si="7"/>
        <v>18300.981060340117</v>
      </c>
      <c r="F77" s="34">
        <f t="shared" si="6"/>
        <v>18300</v>
      </c>
      <c r="G77">
        <f t="shared" si="8"/>
        <v>0.24977850091818254</v>
      </c>
      <c r="K77">
        <f t="shared" si="4"/>
        <v>0.24977850091818254</v>
      </c>
      <c r="O77">
        <f t="shared" ca="1" si="9"/>
        <v>0.25203339505695849</v>
      </c>
      <c r="Q77" s="2">
        <f t="shared" si="10"/>
        <v>42196.97782</v>
      </c>
    </row>
    <row r="78" spans="1:17">
      <c r="A78" s="48" t="s">
        <v>54</v>
      </c>
      <c r="B78" s="49" t="s">
        <v>43</v>
      </c>
      <c r="C78" s="50">
        <v>57219.427609999999</v>
      </c>
      <c r="D78" s="50">
        <v>2.9999999999999997E-4</v>
      </c>
      <c r="E78">
        <f t="shared" si="7"/>
        <v>18316.494734681834</v>
      </c>
      <c r="F78" s="34">
        <f t="shared" si="6"/>
        <v>18315.5</v>
      </c>
      <c r="G78">
        <f t="shared" si="8"/>
        <v>0.25325999582128134</v>
      </c>
      <c r="K78">
        <f t="shared" si="4"/>
        <v>0.25325999582128134</v>
      </c>
      <c r="O78">
        <f t="shared" ca="1" si="9"/>
        <v>0.25202564188511073</v>
      </c>
      <c r="Q78" s="2">
        <f t="shared" si="10"/>
        <v>42200.927609999999</v>
      </c>
    </row>
    <row r="79" spans="1:17">
      <c r="A79" s="48" t="s">
        <v>54</v>
      </c>
      <c r="B79" s="49" t="s">
        <v>47</v>
      </c>
      <c r="C79" s="50">
        <v>57219.54909</v>
      </c>
      <c r="D79" s="50">
        <v>2.9999999999999997E-4</v>
      </c>
      <c r="E79">
        <f t="shared" si="7"/>
        <v>18316.97187426623</v>
      </c>
      <c r="F79" s="34">
        <f t="shared" si="6"/>
        <v>18316</v>
      </c>
      <c r="G79">
        <f t="shared" si="8"/>
        <v>0.24743972146825399</v>
      </c>
      <c r="K79">
        <f t="shared" si="4"/>
        <v>0.24743972146825399</v>
      </c>
      <c r="O79">
        <f t="shared" ca="1" si="9"/>
        <v>0.25202539178279304</v>
      </c>
      <c r="Q79" s="2">
        <f t="shared" si="10"/>
        <v>42201.04909</v>
      </c>
    </row>
    <row r="80" spans="1:17">
      <c r="A80" s="48" t="s">
        <v>54</v>
      </c>
      <c r="B80" s="49" t="s">
        <v>43</v>
      </c>
      <c r="C80" s="50">
        <v>57220.447390000001</v>
      </c>
      <c r="D80" s="50">
        <v>4.0000000000000002E-4</v>
      </c>
      <c r="E80">
        <f t="shared" si="7"/>
        <v>18320.500146316434</v>
      </c>
      <c r="F80" s="34">
        <f t="shared" si="6"/>
        <v>18319.5</v>
      </c>
      <c r="G80">
        <f t="shared" si="8"/>
        <v>0.2546378009574255</v>
      </c>
      <c r="K80">
        <f>+G80</f>
        <v>0.2546378009574255</v>
      </c>
      <c r="O80">
        <f t="shared" ca="1" si="9"/>
        <v>0.25202364106656938</v>
      </c>
      <c r="Q80" s="2">
        <f t="shared" si="10"/>
        <v>42201.947390000001</v>
      </c>
    </row>
    <row r="81" spans="1:4">
      <c r="A81" s="41"/>
      <c r="B81" s="41"/>
      <c r="C81" s="33"/>
      <c r="D81" s="33"/>
    </row>
    <row r="82" spans="1:4">
      <c r="A82" s="41"/>
      <c r="B82" s="41"/>
      <c r="C82" s="33"/>
      <c r="D82" s="33"/>
    </row>
    <row r="83" spans="1:4">
      <c r="A83" s="41"/>
      <c r="B83" s="41"/>
      <c r="C83" s="33"/>
      <c r="D83" s="33"/>
    </row>
    <row r="84" spans="1:4">
      <c r="A84" s="41"/>
      <c r="B84" s="41"/>
      <c r="C84" s="33"/>
      <c r="D84" s="33"/>
    </row>
    <row r="85" spans="1:4">
      <c r="A85" s="41"/>
      <c r="B85" s="41"/>
      <c r="C85" s="33"/>
      <c r="D85" s="33"/>
    </row>
    <row r="86" spans="1:4">
      <c r="A86" s="41"/>
      <c r="B86" s="41"/>
      <c r="C86" s="33"/>
      <c r="D86" s="33"/>
    </row>
    <row r="87" spans="1:4">
      <c r="A87" s="41"/>
      <c r="B87" s="41"/>
      <c r="C87" s="33"/>
      <c r="D87" s="33"/>
    </row>
    <row r="88" spans="1:4">
      <c r="A88" s="41"/>
      <c r="B88" s="41"/>
      <c r="C88" s="33"/>
      <c r="D88" s="33"/>
    </row>
    <row r="89" spans="1:4">
      <c r="A89" s="41"/>
      <c r="B89" s="41"/>
      <c r="C89" s="33"/>
      <c r="D89" s="33"/>
    </row>
    <row r="90" spans="1:4">
      <c r="A90" s="41"/>
      <c r="B90" s="41"/>
      <c r="C90" s="33"/>
      <c r="D90" s="33"/>
    </row>
    <row r="91" spans="1:4">
      <c r="A91" s="41"/>
      <c r="B91" s="41"/>
      <c r="C91" s="33"/>
      <c r="D91" s="33"/>
    </row>
    <row r="92" spans="1:4">
      <c r="A92" s="41"/>
      <c r="B92" s="41"/>
      <c r="C92" s="33"/>
      <c r="D92" s="33"/>
    </row>
    <row r="93" spans="1:4">
      <c r="A93" s="41"/>
      <c r="B93" s="41"/>
      <c r="C93" s="33"/>
      <c r="D93" s="33"/>
    </row>
    <row r="94" spans="1:4">
      <c r="A94" s="41"/>
      <c r="B94" s="41"/>
      <c r="C94" s="33"/>
      <c r="D94" s="33"/>
    </row>
    <row r="95" spans="1:4">
      <c r="A95" s="41"/>
      <c r="B95" s="41"/>
      <c r="C95" s="33"/>
      <c r="D95" s="33"/>
    </row>
    <row r="96" spans="1:4">
      <c r="A96" s="41"/>
      <c r="B96" s="41"/>
      <c r="C96" s="33"/>
      <c r="D96" s="33"/>
    </row>
    <row r="97" spans="1:4">
      <c r="A97" s="41"/>
      <c r="B97" s="41"/>
      <c r="C97" s="33"/>
      <c r="D97" s="33"/>
    </row>
    <row r="98" spans="1:4">
      <c r="A98" s="41"/>
      <c r="B98" s="41"/>
      <c r="C98" s="33"/>
      <c r="D98" s="33"/>
    </row>
    <row r="99" spans="1:4">
      <c r="A99" s="41"/>
      <c r="B99" s="41"/>
      <c r="C99" s="33"/>
      <c r="D99" s="33"/>
    </row>
    <row r="100" spans="1:4">
      <c r="A100" s="41"/>
      <c r="B100" s="41"/>
      <c r="C100" s="33"/>
      <c r="D100" s="33"/>
    </row>
    <row r="101" spans="1:4">
      <c r="A101" s="41"/>
      <c r="B101" s="41"/>
      <c r="C101" s="33"/>
      <c r="D101" s="33"/>
    </row>
    <row r="102" spans="1:4">
      <c r="A102" s="41"/>
      <c r="B102" s="41"/>
      <c r="C102" s="33"/>
      <c r="D102" s="33"/>
    </row>
    <row r="103" spans="1:4">
      <c r="A103" s="41"/>
      <c r="B103" s="41"/>
      <c r="C103" s="33"/>
      <c r="D103" s="33"/>
    </row>
    <row r="104" spans="1:4">
      <c r="A104" s="41"/>
      <c r="B104" s="41"/>
      <c r="C104" s="33"/>
      <c r="D104" s="33"/>
    </row>
    <row r="105" spans="1:4">
      <c r="A105" s="41"/>
      <c r="B105" s="41"/>
      <c r="C105" s="33"/>
      <c r="D105" s="33"/>
    </row>
    <row r="106" spans="1:4">
      <c r="A106" s="41"/>
      <c r="B106" s="41"/>
      <c r="C106" s="33"/>
      <c r="D106" s="33"/>
    </row>
    <row r="107" spans="1:4">
      <c r="A107" s="41"/>
      <c r="B107" s="41"/>
      <c r="C107" s="33"/>
      <c r="D107" s="33"/>
    </row>
    <row r="108" spans="1:4">
      <c r="A108" s="41"/>
      <c r="B108" s="41"/>
      <c r="C108" s="33"/>
      <c r="D108" s="33"/>
    </row>
    <row r="109" spans="1:4">
      <c r="A109" s="41"/>
      <c r="B109" s="41"/>
      <c r="C109" s="33"/>
      <c r="D109" s="33"/>
    </row>
    <row r="110" spans="1:4">
      <c r="A110" s="41"/>
      <c r="B110" s="41"/>
      <c r="C110" s="33"/>
      <c r="D110" s="33"/>
    </row>
    <row r="111" spans="1:4">
      <c r="A111" s="41"/>
      <c r="B111" s="41"/>
      <c r="C111" s="33"/>
      <c r="D111" s="33"/>
    </row>
    <row r="112" spans="1:4">
      <c r="A112" s="41"/>
      <c r="B112" s="41"/>
      <c r="C112" s="33"/>
      <c r="D112" s="33"/>
    </row>
    <row r="113" spans="1:4">
      <c r="A113" s="41"/>
      <c r="B113" s="41"/>
      <c r="C113" s="33"/>
      <c r="D113" s="33"/>
    </row>
    <row r="114" spans="1:4">
      <c r="A114" s="41"/>
      <c r="B114" s="41"/>
      <c r="C114" s="33"/>
      <c r="D114" s="33"/>
    </row>
    <row r="115" spans="1:4">
      <c r="A115" s="41"/>
      <c r="B115" s="41"/>
      <c r="C115" s="33"/>
      <c r="D115" s="33"/>
    </row>
    <row r="116" spans="1:4">
      <c r="A116" s="41"/>
      <c r="B116" s="41"/>
      <c r="C116" s="33"/>
      <c r="D116" s="33"/>
    </row>
    <row r="117" spans="1:4">
      <c r="A117" s="41"/>
      <c r="B117" s="41"/>
      <c r="C117" s="33"/>
      <c r="D117" s="33"/>
    </row>
    <row r="118" spans="1:4">
      <c r="A118" s="41"/>
      <c r="B118" s="41"/>
      <c r="C118" s="33"/>
      <c r="D118" s="33"/>
    </row>
    <row r="119" spans="1:4">
      <c r="A119" s="41"/>
      <c r="B119" s="41"/>
      <c r="C119" s="33"/>
      <c r="D119" s="33"/>
    </row>
    <row r="120" spans="1:4">
      <c r="A120" s="41"/>
      <c r="B120" s="41"/>
      <c r="C120" s="33"/>
      <c r="D120" s="33"/>
    </row>
    <row r="121" spans="1:4">
      <c r="A121" s="41"/>
      <c r="B121" s="41"/>
      <c r="C121" s="33"/>
      <c r="D121" s="33"/>
    </row>
    <row r="122" spans="1:4">
      <c r="A122" s="41"/>
      <c r="B122" s="41"/>
      <c r="C122" s="33"/>
      <c r="D122" s="33"/>
    </row>
    <row r="123" spans="1:4">
      <c r="A123" s="41"/>
      <c r="B123" s="41"/>
      <c r="C123" s="33"/>
      <c r="D123" s="33"/>
    </row>
    <row r="124" spans="1:4">
      <c r="A124" s="41"/>
      <c r="B124" s="41"/>
      <c r="C124" s="33"/>
      <c r="D124" s="33"/>
    </row>
    <row r="125" spans="1:4">
      <c r="A125" s="41"/>
      <c r="B125" s="41"/>
      <c r="C125" s="33"/>
      <c r="D125" s="33"/>
    </row>
    <row r="126" spans="1:4">
      <c r="A126" s="41"/>
      <c r="B126" s="41"/>
      <c r="C126" s="33"/>
      <c r="D126" s="33"/>
    </row>
    <row r="127" spans="1:4">
      <c r="A127" s="41"/>
      <c r="B127" s="41"/>
      <c r="C127" s="33"/>
      <c r="D127" s="33"/>
    </row>
    <row r="128" spans="1:4">
      <c r="A128" s="41"/>
      <c r="B128" s="41"/>
      <c r="C128" s="33"/>
      <c r="D128" s="33"/>
    </row>
    <row r="129" spans="1:4">
      <c r="A129" s="41"/>
      <c r="B129" s="41"/>
      <c r="C129" s="33"/>
      <c r="D129" s="33"/>
    </row>
    <row r="130" spans="1:4">
      <c r="A130" s="41"/>
      <c r="B130" s="41"/>
      <c r="C130" s="33"/>
      <c r="D130" s="33"/>
    </row>
    <row r="131" spans="1:4">
      <c r="A131" s="41"/>
      <c r="B131" s="41"/>
      <c r="C131" s="33"/>
      <c r="D131" s="33"/>
    </row>
    <row r="132" spans="1:4">
      <c r="A132" s="41"/>
      <c r="B132" s="41"/>
      <c r="C132" s="33"/>
      <c r="D132" s="33"/>
    </row>
    <row r="133" spans="1:4">
      <c r="A133" s="41"/>
      <c r="B133" s="41"/>
      <c r="C133" s="33"/>
      <c r="D133" s="33"/>
    </row>
    <row r="134" spans="1:4">
      <c r="A134" s="41"/>
      <c r="B134" s="41"/>
      <c r="C134" s="33"/>
      <c r="D134" s="33"/>
    </row>
    <row r="135" spans="1:4">
      <c r="A135" s="41"/>
      <c r="B135" s="41"/>
      <c r="C135" s="33"/>
      <c r="D135" s="33"/>
    </row>
    <row r="136" spans="1:4">
      <c r="A136" s="41"/>
      <c r="B136" s="41"/>
      <c r="C136" s="33"/>
      <c r="D136" s="33"/>
    </row>
    <row r="137" spans="1:4">
      <c r="A137" s="41"/>
      <c r="B137" s="41"/>
      <c r="C137" s="33"/>
      <c r="D137" s="33"/>
    </row>
    <row r="138" spans="1:4">
      <c r="A138" s="41"/>
      <c r="B138" s="41"/>
      <c r="C138" s="33"/>
      <c r="D138" s="33"/>
    </row>
    <row r="139" spans="1:4">
      <c r="A139" s="41"/>
      <c r="B139" s="41"/>
      <c r="C139" s="33"/>
      <c r="D139" s="33"/>
    </row>
    <row r="140" spans="1:4">
      <c r="A140" s="41"/>
      <c r="B140" s="41"/>
      <c r="C140" s="33"/>
      <c r="D140" s="33"/>
    </row>
    <row r="141" spans="1:4">
      <c r="A141" s="41"/>
      <c r="B141" s="41"/>
      <c r="C141" s="33"/>
      <c r="D141" s="33"/>
    </row>
    <row r="142" spans="1:4">
      <c r="A142" s="41"/>
      <c r="B142" s="41"/>
      <c r="C142" s="33"/>
      <c r="D142" s="33"/>
    </row>
    <row r="143" spans="1:4">
      <c r="A143" s="41"/>
      <c r="B143" s="41"/>
      <c r="C143" s="33"/>
      <c r="D143" s="33"/>
    </row>
    <row r="144" spans="1:4">
      <c r="A144" s="41"/>
      <c r="B144" s="41"/>
      <c r="C144" s="33"/>
      <c r="D144" s="33"/>
    </row>
    <row r="145" spans="1:4">
      <c r="A145" s="41"/>
      <c r="B145" s="41"/>
      <c r="C145" s="33"/>
      <c r="D145" s="33"/>
    </row>
    <row r="146" spans="1:4">
      <c r="A146" s="41"/>
      <c r="B146" s="41"/>
      <c r="C146" s="33"/>
      <c r="D146" s="33"/>
    </row>
    <row r="147" spans="1:4">
      <c r="A147" s="41"/>
      <c r="B147" s="41"/>
      <c r="C147" s="33"/>
      <c r="D147" s="33"/>
    </row>
    <row r="148" spans="1:4">
      <c r="A148" s="41"/>
      <c r="B148" s="41"/>
      <c r="C148" s="33"/>
      <c r="D148" s="33"/>
    </row>
    <row r="149" spans="1:4">
      <c r="A149" s="41"/>
      <c r="B149" s="41"/>
      <c r="C149" s="33"/>
      <c r="D149" s="33"/>
    </row>
    <row r="150" spans="1:4">
      <c r="A150" s="41"/>
      <c r="B150" s="41"/>
      <c r="C150" s="33"/>
      <c r="D150" s="33"/>
    </row>
    <row r="151" spans="1:4">
      <c r="A151" s="41"/>
      <c r="B151" s="41"/>
      <c r="C151" s="33"/>
      <c r="D151" s="33"/>
    </row>
    <row r="152" spans="1:4">
      <c r="A152" s="41"/>
      <c r="B152" s="41"/>
      <c r="C152" s="33"/>
      <c r="D152" s="33"/>
    </row>
    <row r="153" spans="1:4">
      <c r="A153" s="41"/>
      <c r="B153" s="41"/>
      <c r="C153" s="33"/>
      <c r="D153" s="33"/>
    </row>
    <row r="154" spans="1:4">
      <c r="A154" s="41"/>
      <c r="B154" s="41"/>
      <c r="C154" s="33"/>
      <c r="D154" s="33"/>
    </row>
    <row r="155" spans="1:4">
      <c r="A155" s="41"/>
      <c r="B155" s="41"/>
      <c r="C155" s="33"/>
      <c r="D155" s="33"/>
    </row>
    <row r="156" spans="1:4">
      <c r="A156" s="41"/>
      <c r="B156" s="41"/>
      <c r="C156" s="33"/>
      <c r="D156" s="33"/>
    </row>
    <row r="157" spans="1:4">
      <c r="A157" s="41"/>
      <c r="B157" s="41"/>
      <c r="C157" s="33"/>
      <c r="D157" s="33"/>
    </row>
    <row r="158" spans="1:4">
      <c r="A158" s="41"/>
      <c r="B158" s="41"/>
      <c r="C158" s="33"/>
      <c r="D158" s="33"/>
    </row>
    <row r="159" spans="1:4">
      <c r="A159" s="41"/>
      <c r="B159" s="41"/>
      <c r="C159" s="33"/>
      <c r="D159" s="33"/>
    </row>
    <row r="160" spans="1:4">
      <c r="A160" s="41"/>
      <c r="B160" s="41"/>
      <c r="C160" s="33"/>
      <c r="D160" s="33"/>
    </row>
    <row r="161" spans="1:4">
      <c r="A161" s="41"/>
      <c r="B161" s="41"/>
      <c r="C161" s="33"/>
      <c r="D161" s="33"/>
    </row>
    <row r="162" spans="1:4">
      <c r="A162" s="41"/>
      <c r="B162" s="41"/>
      <c r="C162" s="33"/>
      <c r="D162" s="33"/>
    </row>
    <row r="163" spans="1:4">
      <c r="A163" s="41"/>
      <c r="B163" s="41"/>
      <c r="C163" s="33"/>
      <c r="D163" s="33"/>
    </row>
    <row r="164" spans="1:4">
      <c r="A164" s="41"/>
      <c r="B164" s="41"/>
      <c r="C164" s="33"/>
      <c r="D164" s="33"/>
    </row>
    <row r="165" spans="1:4">
      <c r="A165" s="41"/>
      <c r="B165" s="41"/>
      <c r="C165" s="33"/>
      <c r="D165" s="33"/>
    </row>
    <row r="166" spans="1:4">
      <c r="A166" s="41"/>
      <c r="B166" s="41"/>
      <c r="C166" s="33"/>
      <c r="D166" s="33"/>
    </row>
    <row r="167" spans="1:4">
      <c r="A167" s="41"/>
      <c r="B167" s="41"/>
      <c r="C167" s="33"/>
      <c r="D167" s="33"/>
    </row>
    <row r="168" spans="1:4">
      <c r="A168" s="41"/>
      <c r="B168" s="41"/>
      <c r="C168" s="33"/>
      <c r="D168" s="33"/>
    </row>
    <row r="169" spans="1:4">
      <c r="A169" s="41"/>
      <c r="B169" s="41"/>
      <c r="C169" s="33"/>
      <c r="D169" s="33"/>
    </row>
    <row r="170" spans="1:4">
      <c r="A170" s="41"/>
      <c r="B170" s="41"/>
      <c r="C170" s="33"/>
      <c r="D170" s="33"/>
    </row>
    <row r="171" spans="1:4">
      <c r="A171" s="41"/>
      <c r="B171" s="41"/>
      <c r="C171" s="33"/>
      <c r="D171" s="33"/>
    </row>
    <row r="172" spans="1:4">
      <c r="A172" s="41"/>
      <c r="B172" s="41"/>
      <c r="C172" s="33"/>
      <c r="D172" s="33"/>
    </row>
    <row r="173" spans="1:4">
      <c r="A173" s="41"/>
      <c r="B173" s="41"/>
      <c r="C173" s="33"/>
      <c r="D173" s="33"/>
    </row>
    <row r="174" spans="1:4">
      <c r="A174" s="41"/>
      <c r="B174" s="41"/>
      <c r="C174" s="33"/>
      <c r="D174" s="33"/>
    </row>
    <row r="175" spans="1:4">
      <c r="A175" s="41"/>
      <c r="B175" s="41"/>
      <c r="C175" s="33"/>
      <c r="D175" s="33"/>
    </row>
    <row r="176" spans="1:4">
      <c r="A176" s="41"/>
      <c r="B176" s="41"/>
      <c r="C176" s="33"/>
      <c r="D176" s="33"/>
    </row>
    <row r="177" spans="1:4">
      <c r="A177" s="41"/>
      <c r="B177" s="41"/>
      <c r="C177" s="33"/>
      <c r="D177" s="33"/>
    </row>
    <row r="178" spans="1:4">
      <c r="A178" s="41"/>
      <c r="B178" s="41"/>
      <c r="C178" s="33"/>
      <c r="D178" s="33"/>
    </row>
    <row r="179" spans="1:4">
      <c r="A179" s="41"/>
      <c r="B179" s="41"/>
      <c r="C179" s="33"/>
      <c r="D179" s="33"/>
    </row>
    <row r="180" spans="1:4">
      <c r="A180" s="41"/>
      <c r="B180" s="41"/>
      <c r="C180" s="33"/>
      <c r="D180" s="33"/>
    </row>
    <row r="181" spans="1:4">
      <c r="A181" s="41"/>
      <c r="B181" s="41"/>
      <c r="C181" s="33"/>
      <c r="D181" s="33"/>
    </row>
    <row r="182" spans="1:4">
      <c r="A182" s="41"/>
      <c r="B182" s="41"/>
      <c r="C182" s="33"/>
      <c r="D182" s="33"/>
    </row>
    <row r="183" spans="1:4">
      <c r="A183" s="41"/>
      <c r="B183" s="41"/>
      <c r="C183" s="33"/>
      <c r="D183" s="33"/>
    </row>
    <row r="184" spans="1:4">
      <c r="A184" s="41"/>
      <c r="B184" s="41"/>
      <c r="C184" s="33"/>
      <c r="D184" s="33"/>
    </row>
    <row r="185" spans="1:4">
      <c r="A185" s="41"/>
      <c r="B185" s="41"/>
      <c r="C185" s="33"/>
      <c r="D185" s="33"/>
    </row>
    <row r="186" spans="1:4">
      <c r="A186" s="41"/>
      <c r="B186" s="41"/>
      <c r="C186" s="33"/>
      <c r="D186" s="33"/>
    </row>
    <row r="187" spans="1:4">
      <c r="A187" s="41"/>
      <c r="B187" s="41"/>
      <c r="C187" s="33"/>
      <c r="D187" s="33"/>
    </row>
    <row r="188" spans="1:4">
      <c r="A188" s="41"/>
      <c r="B188" s="41"/>
      <c r="C188" s="33"/>
      <c r="D188" s="33"/>
    </row>
    <row r="189" spans="1:4">
      <c r="A189" s="41"/>
      <c r="B189" s="41"/>
      <c r="C189" s="33"/>
      <c r="D189" s="33"/>
    </row>
    <row r="190" spans="1:4">
      <c r="A190" s="41"/>
      <c r="B190" s="41"/>
      <c r="C190" s="33"/>
      <c r="D190" s="33"/>
    </row>
    <row r="191" spans="1:4">
      <c r="A191" s="41"/>
      <c r="B191" s="41"/>
      <c r="C191" s="33"/>
      <c r="D191" s="33"/>
    </row>
    <row r="192" spans="1:4">
      <c r="A192" s="41"/>
      <c r="B192" s="41"/>
      <c r="C192" s="33"/>
      <c r="D192" s="33"/>
    </row>
    <row r="193" spans="1:4">
      <c r="A193" s="41"/>
      <c r="B193" s="41"/>
      <c r="C193" s="33"/>
      <c r="D193" s="33"/>
    </row>
    <row r="194" spans="1:4">
      <c r="A194" s="41"/>
      <c r="B194" s="41"/>
      <c r="C194" s="33"/>
      <c r="D194" s="33"/>
    </row>
    <row r="195" spans="1:4">
      <c r="A195" s="41"/>
      <c r="B195" s="41"/>
      <c r="C195" s="33"/>
      <c r="D195" s="33"/>
    </row>
    <row r="196" spans="1:4">
      <c r="A196" s="41"/>
      <c r="B196" s="41"/>
      <c r="C196" s="33"/>
      <c r="D196" s="33"/>
    </row>
    <row r="197" spans="1:4">
      <c r="A197" s="41"/>
      <c r="B197" s="41"/>
      <c r="C197" s="33"/>
      <c r="D197" s="33"/>
    </row>
    <row r="198" spans="1:4">
      <c r="A198" s="41"/>
      <c r="B198" s="41"/>
      <c r="C198" s="33"/>
      <c r="D198" s="33"/>
    </row>
    <row r="199" spans="1:4">
      <c r="A199" s="41"/>
      <c r="B199" s="41"/>
      <c r="C199" s="33"/>
      <c r="D199" s="33"/>
    </row>
    <row r="200" spans="1:4">
      <c r="A200" s="41"/>
      <c r="B200" s="41"/>
      <c r="C200" s="33"/>
      <c r="D200" s="33"/>
    </row>
    <row r="201" spans="1:4">
      <c r="A201" s="41"/>
      <c r="B201" s="41"/>
      <c r="C201" s="33"/>
      <c r="D201" s="33"/>
    </row>
    <row r="202" spans="1:4">
      <c r="A202" s="41"/>
      <c r="B202" s="41"/>
      <c r="C202" s="33"/>
      <c r="D202" s="33"/>
    </row>
    <row r="203" spans="1:4">
      <c r="A203" s="41"/>
      <c r="B203" s="41"/>
      <c r="C203" s="33"/>
      <c r="D203" s="33"/>
    </row>
    <row r="204" spans="1:4">
      <c r="A204" s="41"/>
      <c r="B204" s="41"/>
      <c r="C204" s="33"/>
      <c r="D204" s="33"/>
    </row>
    <row r="205" spans="1:4">
      <c r="A205" s="41"/>
      <c r="B205" s="41"/>
      <c r="C205" s="33"/>
      <c r="D205" s="33"/>
    </row>
    <row r="206" spans="1:4">
      <c r="A206" s="41"/>
      <c r="B206" s="41"/>
      <c r="C206" s="33"/>
      <c r="D206" s="33"/>
    </row>
    <row r="207" spans="1:4">
      <c r="A207" s="41"/>
      <c r="B207" s="41"/>
      <c r="C207" s="33"/>
      <c r="D207" s="33"/>
    </row>
    <row r="208" spans="1:4">
      <c r="A208" s="41"/>
      <c r="B208" s="41"/>
      <c r="C208" s="33"/>
      <c r="D208" s="33"/>
    </row>
    <row r="209" spans="1:4">
      <c r="A209" s="41"/>
      <c r="B209" s="41"/>
      <c r="C209" s="33"/>
      <c r="D209" s="33"/>
    </row>
    <row r="210" spans="1:4">
      <c r="A210" s="41"/>
      <c r="B210" s="41"/>
      <c r="C210" s="33"/>
      <c r="D210" s="33"/>
    </row>
    <row r="211" spans="1:4">
      <c r="A211" s="41"/>
      <c r="B211" s="41"/>
      <c r="C211" s="33"/>
      <c r="D211" s="33"/>
    </row>
    <row r="212" spans="1:4">
      <c r="A212" s="41"/>
      <c r="B212" s="41"/>
      <c r="C212" s="33"/>
      <c r="D212" s="33"/>
    </row>
    <row r="213" spans="1:4">
      <c r="A213" s="41"/>
      <c r="B213" s="41"/>
      <c r="C213" s="33"/>
      <c r="D213" s="33"/>
    </row>
    <row r="214" spans="1:4">
      <c r="A214" s="41"/>
      <c r="B214" s="41"/>
      <c r="C214" s="33"/>
      <c r="D214" s="33"/>
    </row>
    <row r="215" spans="1:4">
      <c r="A215" s="41"/>
      <c r="B215" s="41"/>
      <c r="C215" s="33"/>
      <c r="D215" s="33"/>
    </row>
    <row r="216" spans="1:4">
      <c r="A216" s="41"/>
      <c r="B216" s="41"/>
      <c r="C216" s="33"/>
      <c r="D216" s="33"/>
    </row>
    <row r="217" spans="1:4">
      <c r="C217" s="10"/>
      <c r="D217" s="10"/>
    </row>
    <row r="218" spans="1:4">
      <c r="C218" s="10"/>
      <c r="D218" s="10"/>
    </row>
    <row r="219" spans="1:4">
      <c r="C219" s="10"/>
      <c r="D219" s="10"/>
    </row>
    <row r="220" spans="1:4">
      <c r="C220" s="10"/>
      <c r="D220" s="10"/>
    </row>
    <row r="221" spans="1:4">
      <c r="C221" s="10"/>
      <c r="D221" s="10"/>
    </row>
    <row r="222" spans="1:4">
      <c r="C222" s="10"/>
      <c r="D222" s="10"/>
    </row>
    <row r="223" spans="1:4">
      <c r="C223" s="10"/>
      <c r="D223" s="10"/>
    </row>
    <row r="224" spans="1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workbookViewId="0">
      <pane xSplit="14" ySplit="22" topLeftCell="O50" activePane="bottomRight" state="frozen"/>
      <selection pane="topRight" activeCell="O1" sqref="O1"/>
      <selection pane="bottomLeft" activeCell="A23" sqref="A23"/>
      <selection pane="bottomRight" activeCell="W59" sqref="W5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41</v>
      </c>
    </row>
    <row r="2" spans="1:7">
      <c r="A2" t="s">
        <v>25</v>
      </c>
      <c r="B2" s="30" t="s">
        <v>40</v>
      </c>
      <c r="D2" s="3"/>
      <c r="E2" s="29">
        <f ca="1">NOW()</f>
        <v>45336.676168518519</v>
      </c>
    </row>
    <row r="3" spans="1:7" ht="13.5" thickBot="1">
      <c r="E3" t="e">
        <f ca="1">TEXT(E2,"0000-00 00:00")</f>
        <v>#VALUE!</v>
      </c>
    </row>
    <row r="4" spans="1:7" ht="14.25" thickTop="1" thickBot="1">
      <c r="A4" s="5" t="s">
        <v>1</v>
      </c>
      <c r="C4" s="8">
        <v>52556.038</v>
      </c>
      <c r="D4" s="9">
        <v>0.25457299999999999</v>
      </c>
    </row>
    <row r="6" spans="1:7">
      <c r="A6" s="5" t="s">
        <v>2</v>
      </c>
    </row>
    <row r="7" spans="1:7">
      <c r="A7" t="s">
        <v>3</v>
      </c>
      <c r="C7">
        <f>+C4</f>
        <v>52556.038</v>
      </c>
    </row>
    <row r="8" spans="1:7">
      <c r="A8" t="s">
        <v>4</v>
      </c>
      <c r="C8">
        <f>+D4</f>
        <v>0.25457299999999999</v>
      </c>
    </row>
    <row r="9" spans="1:7">
      <c r="A9" s="11" t="s">
        <v>31</v>
      </c>
      <c r="B9" s="12"/>
      <c r="C9" s="13">
        <v>8</v>
      </c>
      <c r="D9" s="12" t="s">
        <v>32</v>
      </c>
      <c r="E9" s="12"/>
    </row>
    <row r="10" spans="1:7" ht="13.5" thickBot="1">
      <c r="A10" s="12"/>
      <c r="B10" s="12"/>
      <c r="C10" s="4" t="s">
        <v>21</v>
      </c>
      <c r="D10" s="4" t="s">
        <v>22</v>
      </c>
      <c r="E10" s="12"/>
    </row>
    <row r="11" spans="1:7">
      <c r="A11" s="12" t="s">
        <v>17</v>
      </c>
      <c r="B11" s="12"/>
      <c r="C11" s="24">
        <f ca="1">INTERCEPT(INDIRECT($G$11):G992,INDIRECT($F$11):F992)</f>
        <v>0.19298002151487056</v>
      </c>
      <c r="D11" s="3"/>
      <c r="E11" s="12"/>
      <c r="F11" s="25" t="str">
        <f>"F"&amp;E19</f>
        <v>F23</v>
      </c>
      <c r="G11" s="26" t="str">
        <f>"G"&amp;E19</f>
        <v>G23</v>
      </c>
    </row>
    <row r="12" spans="1:7">
      <c r="A12" s="12" t="s">
        <v>18</v>
      </c>
      <c r="B12" s="12"/>
      <c r="C12" s="24">
        <f ca="1">SLOPE(INDIRECT($G$11):G992,INDIRECT($F$11):F992)</f>
        <v>3.9363788285359414E-6</v>
      </c>
      <c r="D12" s="3"/>
      <c r="E12" s="12"/>
    </row>
    <row r="13" spans="1:7">
      <c r="A13" s="12" t="s">
        <v>20</v>
      </c>
      <c r="B13" s="12"/>
      <c r="C13" s="3" t="s">
        <v>15</v>
      </c>
      <c r="D13" s="16" t="s">
        <v>37</v>
      </c>
      <c r="E13" s="13">
        <v>1</v>
      </c>
    </row>
    <row r="14" spans="1:7">
      <c r="A14" s="12"/>
      <c r="B14" s="12"/>
      <c r="C14" s="12"/>
      <c r="D14" s="16" t="s">
        <v>33</v>
      </c>
      <c r="E14" s="17">
        <f ca="1">NOW()+15018.5+$C$9/24</f>
        <v>60355.509501851855</v>
      </c>
    </row>
    <row r="15" spans="1:7">
      <c r="A15" s="14" t="s">
        <v>19</v>
      </c>
      <c r="B15" s="12"/>
      <c r="C15" s="15">
        <f ca="1">(C7+C11)+(C8+C12)*INT(MAX(F21:F3533))</f>
        <v>57516.40800842661</v>
      </c>
      <c r="D15" s="16" t="s">
        <v>38</v>
      </c>
      <c r="E15" s="17">
        <f ca="1">ROUND(2*(E14-$C$7)/$C$8,0)/2+E13</f>
        <v>30638.5</v>
      </c>
    </row>
    <row r="16" spans="1:7">
      <c r="A16" s="18" t="s">
        <v>5</v>
      </c>
      <c r="B16" s="12"/>
      <c r="C16" s="19">
        <f ca="1">+C8+C12</f>
        <v>0.25457693637882856</v>
      </c>
      <c r="D16" s="16" t="s">
        <v>39</v>
      </c>
      <c r="E16" s="26">
        <f ca="1">ROUND(2*(E14-$C$15)/$C$16,0)/2+E13</f>
        <v>11153</v>
      </c>
    </row>
    <row r="17" spans="1:17" ht="13.5" thickBot="1">
      <c r="A17" s="16" t="s">
        <v>30</v>
      </c>
      <c r="B17" s="12"/>
      <c r="C17" s="12">
        <f>COUNT(C21:C2191)</f>
        <v>47</v>
      </c>
      <c r="D17" s="16" t="s">
        <v>34</v>
      </c>
      <c r="E17" s="20">
        <f ca="1">+$C$15+$C$16*E16-15018.5-$C$9/24</f>
        <v>45336.871246526345</v>
      </c>
    </row>
    <row r="18" spans="1:17" ht="14.25" thickTop="1" thickBot="1">
      <c r="A18" s="18" t="s">
        <v>6</v>
      </c>
      <c r="B18" s="12"/>
      <c r="C18" s="21">
        <f ca="1">+C15</f>
        <v>57516.40800842661</v>
      </c>
      <c r="D18" s="22">
        <f ca="1">+C16</f>
        <v>0.25457693637882856</v>
      </c>
      <c r="E18" s="23" t="s">
        <v>35</v>
      </c>
    </row>
    <row r="19" spans="1:17" ht="13.5" thickTop="1">
      <c r="A19" s="27" t="s">
        <v>36</v>
      </c>
      <c r="E19" s="28">
        <v>23</v>
      </c>
      <c r="F19">
        <v>1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45</v>
      </c>
      <c r="I20" s="7" t="s">
        <v>44</v>
      </c>
      <c r="J20" s="7" t="s">
        <v>52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16</v>
      </c>
    </row>
    <row r="21" spans="1:17">
      <c r="A21" t="s">
        <v>13</v>
      </c>
      <c r="C21" s="10">
        <f>+C4</f>
        <v>52556.038</v>
      </c>
      <c r="D21" s="10" t="s">
        <v>15</v>
      </c>
      <c r="E21">
        <f>+(C21-C$7)/C$8</f>
        <v>0</v>
      </c>
      <c r="F21">
        <f>ROUND(2*E21,0)/2+0.5</f>
        <v>0.5</v>
      </c>
      <c r="G21">
        <f>+C21-(C$7+F21*C$8)</f>
        <v>-0.12728649999917252</v>
      </c>
      <c r="H21">
        <f>+G21</f>
        <v>-0.12728649999917252</v>
      </c>
      <c r="O21">
        <f ca="1">+C$11+C$12*$F21</f>
        <v>0.19298198970428485</v>
      </c>
      <c r="Q21" s="2">
        <f>+C21-15018.5</f>
        <v>37537.538</v>
      </c>
    </row>
    <row r="22" spans="1:17">
      <c r="A22" s="31" t="s">
        <v>42</v>
      </c>
      <c r="B22" s="32" t="s">
        <v>43</v>
      </c>
      <c r="C22" s="33">
        <v>54971.432959999998</v>
      </c>
      <c r="D22" s="33">
        <v>1.6000000000000001E-3</v>
      </c>
      <c r="E22">
        <f>+(C22-C$7)/C$8</f>
        <v>9488.0248887352463</v>
      </c>
      <c r="F22" s="34">
        <f>ROUND(2*E22,0)/2-0.5</f>
        <v>9487.5</v>
      </c>
      <c r="G22">
        <f>+C22-(C$7+F22*C$8)</f>
        <v>0.13362249999772757</v>
      </c>
      <c r="I22">
        <f>+G22</f>
        <v>0.13362249999772757</v>
      </c>
      <c r="O22">
        <f ca="1">+C$11+C$12*$F22</f>
        <v>0.2303264156506053</v>
      </c>
      <c r="Q22" s="2">
        <f>+C22-15018.5</f>
        <v>39952.932959999998</v>
      </c>
    </row>
    <row r="23" spans="1:17">
      <c r="A23" s="31" t="s">
        <v>48</v>
      </c>
      <c r="B23" s="32" t="s">
        <v>43</v>
      </c>
      <c r="C23" s="33">
        <v>55687.496440000003</v>
      </c>
      <c r="D23" s="33">
        <v>2.0000000000000001E-4</v>
      </c>
      <c r="E23">
        <f t="shared" ref="E23:E54" si="0">+(C23-C$7)/C$8</f>
        <v>12300.827031931911</v>
      </c>
      <c r="F23" s="34">
        <f t="shared" ref="F23:F54" si="1">ROUND(2*E23,0)/2-F$19</f>
        <v>12300</v>
      </c>
      <c r="G23">
        <f t="shared" ref="G23:G54" si="2">+C23-(C$7+F23*C$8)</f>
        <v>0.21054000000003725</v>
      </c>
      <c r="I23">
        <f>+G23</f>
        <v>0.21054000000003725</v>
      </c>
      <c r="O23">
        <f t="shared" ref="O23:O54" ca="1" si="3">+C$11+C$12*$F23</f>
        <v>0.24139748110586265</v>
      </c>
      <c r="Q23" s="2">
        <f t="shared" ref="Q23:Q54" si="4">+C23-15018.5</f>
        <v>40668.996440000003</v>
      </c>
    </row>
    <row r="24" spans="1:17">
      <c r="A24" s="31" t="s">
        <v>48</v>
      </c>
      <c r="B24" s="32" t="s">
        <v>43</v>
      </c>
      <c r="C24" s="33">
        <v>55707.357499999998</v>
      </c>
      <c r="D24" s="33">
        <v>1.6000000000000001E-3</v>
      </c>
      <c r="E24">
        <f t="shared" si="0"/>
        <v>12378.844182218845</v>
      </c>
      <c r="F24" s="34">
        <f t="shared" si="1"/>
        <v>12378</v>
      </c>
      <c r="G24">
        <f t="shared" si="2"/>
        <v>0.21490600000106497</v>
      </c>
      <c r="I24">
        <f>+G24</f>
        <v>0.21490600000106497</v>
      </c>
      <c r="O24">
        <f t="shared" ca="1" si="3"/>
        <v>0.24170451865448844</v>
      </c>
      <c r="Q24" s="2">
        <f t="shared" si="4"/>
        <v>40688.857499999998</v>
      </c>
    </row>
    <row r="25" spans="1:17">
      <c r="A25" s="31" t="s">
        <v>48</v>
      </c>
      <c r="B25" s="32" t="s">
        <v>43</v>
      </c>
      <c r="C25" s="33">
        <v>55711.430679999998</v>
      </c>
      <c r="D25" s="33">
        <v>2.9999999999999997E-4</v>
      </c>
      <c r="E25">
        <f t="shared" si="0"/>
        <v>12394.844229356599</v>
      </c>
      <c r="F25" s="34">
        <f t="shared" si="1"/>
        <v>12394</v>
      </c>
      <c r="G25">
        <f t="shared" si="2"/>
        <v>0.21491799999785144</v>
      </c>
      <c r="I25">
        <f>+G25</f>
        <v>0.21491799999785144</v>
      </c>
      <c r="O25">
        <f t="shared" ca="1" si="3"/>
        <v>0.24176750071574502</v>
      </c>
      <c r="Q25" s="2">
        <f t="shared" si="4"/>
        <v>40692.930679999998</v>
      </c>
    </row>
    <row r="26" spans="1:17">
      <c r="A26" s="31" t="s">
        <v>48</v>
      </c>
      <c r="B26" s="32" t="s">
        <v>47</v>
      </c>
      <c r="C26" s="33">
        <v>55711.55343</v>
      </c>
      <c r="D26" s="33">
        <v>2.9999999999999997E-4</v>
      </c>
      <c r="E26">
        <f t="shared" si="0"/>
        <v>12395.326409320704</v>
      </c>
      <c r="F26" s="34">
        <f t="shared" si="1"/>
        <v>12394.5</v>
      </c>
      <c r="G26">
        <f t="shared" si="2"/>
        <v>0.21038150000094902</v>
      </c>
      <c r="I26">
        <f>+G26</f>
        <v>0.21038150000094902</v>
      </c>
      <c r="O26">
        <f t="shared" ca="1" si="3"/>
        <v>0.2417694689051593</v>
      </c>
      <c r="Q26" s="2">
        <f t="shared" si="4"/>
        <v>40693.05343</v>
      </c>
    </row>
    <row r="27" spans="1:17">
      <c r="A27" s="35" t="s">
        <v>46</v>
      </c>
      <c r="B27" s="36" t="s">
        <v>43</v>
      </c>
      <c r="C27" s="37">
        <v>55776.352800000001</v>
      </c>
      <c r="D27" s="37">
        <v>2.9999999999999997E-4</v>
      </c>
      <c r="E27">
        <f t="shared" si="0"/>
        <v>12649.867817875423</v>
      </c>
      <c r="F27" s="34">
        <f t="shared" si="1"/>
        <v>12649</v>
      </c>
      <c r="G27">
        <f t="shared" si="2"/>
        <v>0.22092300000076648</v>
      </c>
      <c r="J27">
        <f t="shared" ref="J27:J35" si="5">+G27</f>
        <v>0.22092300000076648</v>
      </c>
      <c r="O27">
        <f t="shared" ca="1" si="3"/>
        <v>0.24277127731702169</v>
      </c>
      <c r="Q27" s="2">
        <f t="shared" si="4"/>
        <v>40757.852800000001</v>
      </c>
    </row>
    <row r="28" spans="1:17">
      <c r="A28" s="35" t="s">
        <v>46</v>
      </c>
      <c r="B28" s="36" t="s">
        <v>43</v>
      </c>
      <c r="C28" s="37">
        <v>55778.390399999997</v>
      </c>
      <c r="D28" s="37">
        <v>5.9999999999999995E-4</v>
      </c>
      <c r="E28">
        <f t="shared" si="0"/>
        <v>12657.871808872096</v>
      </c>
      <c r="F28" s="34">
        <f t="shared" si="1"/>
        <v>12657</v>
      </c>
      <c r="G28">
        <f t="shared" si="2"/>
        <v>0.22193899999547284</v>
      </c>
      <c r="J28">
        <f t="shared" si="5"/>
        <v>0.22193899999547284</v>
      </c>
      <c r="O28">
        <f t="shared" ca="1" si="3"/>
        <v>0.24280276834764997</v>
      </c>
      <c r="Q28" s="2">
        <f t="shared" si="4"/>
        <v>40759.890399999997</v>
      </c>
    </row>
    <row r="29" spans="1:17">
      <c r="A29" s="35" t="s">
        <v>46</v>
      </c>
      <c r="B29" s="36" t="s">
        <v>43</v>
      </c>
      <c r="C29" s="37">
        <v>55831.347600000001</v>
      </c>
      <c r="D29" s="37">
        <v>1.9E-3</v>
      </c>
      <c r="E29">
        <f t="shared" si="0"/>
        <v>12865.895440600538</v>
      </c>
      <c r="F29" s="34">
        <f t="shared" si="1"/>
        <v>12865</v>
      </c>
      <c r="G29">
        <f t="shared" si="2"/>
        <v>0.22795500000211177</v>
      </c>
      <c r="J29">
        <f t="shared" si="5"/>
        <v>0.22795500000211177</v>
      </c>
      <c r="O29">
        <f t="shared" ca="1" si="3"/>
        <v>0.24362153514398543</v>
      </c>
      <c r="Q29" s="2">
        <f t="shared" si="4"/>
        <v>40812.847600000001</v>
      </c>
    </row>
    <row r="30" spans="1:17">
      <c r="A30" s="35" t="s">
        <v>46</v>
      </c>
      <c r="B30" s="36" t="s">
        <v>47</v>
      </c>
      <c r="C30" s="37">
        <v>55839.3658</v>
      </c>
      <c r="D30" s="37">
        <v>1E-3</v>
      </c>
      <c r="E30">
        <f t="shared" si="0"/>
        <v>12897.39210364021</v>
      </c>
      <c r="F30" s="34">
        <f t="shared" si="1"/>
        <v>12896.5</v>
      </c>
      <c r="G30">
        <f t="shared" si="2"/>
        <v>0.22710550000192598</v>
      </c>
      <c r="J30">
        <f t="shared" si="5"/>
        <v>0.22710550000192598</v>
      </c>
      <c r="O30">
        <f t="shared" ca="1" si="3"/>
        <v>0.24374553107708433</v>
      </c>
      <c r="Q30" s="2">
        <f t="shared" si="4"/>
        <v>40820.8658</v>
      </c>
    </row>
    <row r="31" spans="1:17">
      <c r="A31" s="35" t="s">
        <v>46</v>
      </c>
      <c r="B31" s="36" t="s">
        <v>43</v>
      </c>
      <c r="C31" s="37">
        <v>55843.313900000001</v>
      </c>
      <c r="D31" s="37">
        <v>8.9999999999999998E-4</v>
      </c>
      <c r="E31">
        <f t="shared" si="0"/>
        <v>12912.900818232887</v>
      </c>
      <c r="F31" s="34">
        <f t="shared" si="1"/>
        <v>12912</v>
      </c>
      <c r="G31">
        <f t="shared" si="2"/>
        <v>0.22932399999990594</v>
      </c>
      <c r="J31">
        <f t="shared" si="5"/>
        <v>0.22932399999990594</v>
      </c>
      <c r="O31">
        <f t="shared" ca="1" si="3"/>
        <v>0.24380654494892665</v>
      </c>
      <c r="Q31" s="2">
        <f t="shared" si="4"/>
        <v>40824.813900000001</v>
      </c>
    </row>
    <row r="32" spans="1:17">
      <c r="A32" s="35" t="s">
        <v>46</v>
      </c>
      <c r="B32" s="36" t="s">
        <v>43</v>
      </c>
      <c r="C32" s="37">
        <v>55844.332000000002</v>
      </c>
      <c r="D32" s="37">
        <v>6.9999999999999999E-4</v>
      </c>
      <c r="E32">
        <f t="shared" si="0"/>
        <v>12916.900064028792</v>
      </c>
      <c r="F32" s="34">
        <f t="shared" si="1"/>
        <v>12916</v>
      </c>
      <c r="G32">
        <f t="shared" si="2"/>
        <v>0.22913200000039069</v>
      </c>
      <c r="J32">
        <f t="shared" si="5"/>
        <v>0.22913200000039069</v>
      </c>
      <c r="O32">
        <f t="shared" ca="1" si="3"/>
        <v>0.24382229046424078</v>
      </c>
      <c r="Q32" s="2">
        <f t="shared" si="4"/>
        <v>40825.832000000002</v>
      </c>
    </row>
    <row r="33" spans="1:17">
      <c r="A33" s="35" t="s">
        <v>46</v>
      </c>
      <c r="B33" s="36" t="s">
        <v>43</v>
      </c>
      <c r="C33" s="37">
        <v>55844.332300000002</v>
      </c>
      <c r="D33" s="37">
        <v>5.0000000000000001E-4</v>
      </c>
      <c r="E33">
        <f t="shared" si="0"/>
        <v>12916.901242472695</v>
      </c>
      <c r="F33" s="34">
        <f t="shared" si="1"/>
        <v>12916</v>
      </c>
      <c r="G33">
        <f t="shared" si="2"/>
        <v>0.22943200000008801</v>
      </c>
      <c r="J33">
        <f t="shared" si="5"/>
        <v>0.22943200000008801</v>
      </c>
      <c r="O33">
        <f t="shared" ca="1" si="3"/>
        <v>0.24382229046424078</v>
      </c>
      <c r="Q33" s="2">
        <f t="shared" si="4"/>
        <v>40825.832300000002</v>
      </c>
    </row>
    <row r="34" spans="1:17">
      <c r="A34" s="35" t="s">
        <v>46</v>
      </c>
      <c r="B34" s="36" t="s">
        <v>47</v>
      </c>
      <c r="C34" s="37">
        <v>55851.3321</v>
      </c>
      <c r="D34" s="37">
        <v>8.0000000000000004E-4</v>
      </c>
      <c r="E34">
        <f t="shared" si="0"/>
        <v>12944.397481272559</v>
      </c>
      <c r="F34" s="34">
        <f t="shared" si="1"/>
        <v>12943.5</v>
      </c>
      <c r="G34">
        <f t="shared" si="2"/>
        <v>0.22847449999972014</v>
      </c>
      <c r="J34">
        <f t="shared" si="5"/>
        <v>0.22847449999972014</v>
      </c>
      <c r="O34">
        <f t="shared" ca="1" si="3"/>
        <v>0.24393054088202554</v>
      </c>
      <c r="Q34" s="2">
        <f t="shared" si="4"/>
        <v>40832.8321</v>
      </c>
    </row>
    <row r="35" spans="1:17">
      <c r="A35" s="35" t="s">
        <v>46</v>
      </c>
      <c r="B35" s="36" t="s">
        <v>47</v>
      </c>
      <c r="C35" s="37">
        <v>56004.600700000003</v>
      </c>
      <c r="D35" s="37">
        <v>2.5000000000000001E-3</v>
      </c>
      <c r="E35">
        <f t="shared" si="0"/>
        <v>13546.458972475488</v>
      </c>
      <c r="F35" s="34">
        <f t="shared" si="1"/>
        <v>13545.5</v>
      </c>
      <c r="G35">
        <f t="shared" si="2"/>
        <v>0.24412850000226172</v>
      </c>
      <c r="J35">
        <f t="shared" si="5"/>
        <v>0.24412850000226172</v>
      </c>
      <c r="O35">
        <f t="shared" ca="1" si="3"/>
        <v>0.24630024093680417</v>
      </c>
      <c r="Q35" s="2">
        <f t="shared" si="4"/>
        <v>40986.100700000003</v>
      </c>
    </row>
    <row r="36" spans="1:17">
      <c r="A36" s="31" t="s">
        <v>48</v>
      </c>
      <c r="B36" s="32" t="s">
        <v>47</v>
      </c>
      <c r="C36" s="33">
        <v>56107.457009999998</v>
      </c>
      <c r="D36" s="33">
        <v>5.0000000000000001E-4</v>
      </c>
      <c r="E36">
        <f t="shared" si="0"/>
        <v>13950.493610869959</v>
      </c>
      <c r="F36" s="34">
        <f t="shared" si="1"/>
        <v>13949.5</v>
      </c>
      <c r="G36">
        <f t="shared" si="2"/>
        <v>0.25294649999705143</v>
      </c>
      <c r="I36">
        <f>+G36</f>
        <v>0.25294649999705143</v>
      </c>
      <c r="O36">
        <f t="shared" ca="1" si="3"/>
        <v>0.24789053798353267</v>
      </c>
      <c r="Q36" s="2">
        <f t="shared" si="4"/>
        <v>41088.957009999998</v>
      </c>
    </row>
    <row r="37" spans="1:17">
      <c r="A37" s="38" t="s">
        <v>49</v>
      </c>
      <c r="B37" s="39" t="s">
        <v>50</v>
      </c>
      <c r="C37" s="40">
        <v>56119.425199999998</v>
      </c>
      <c r="D37" s="40">
        <v>4.0000000000000002E-4</v>
      </c>
      <c r="E37">
        <f t="shared" si="0"/>
        <v>13997.506412698902</v>
      </c>
      <c r="F37" s="34">
        <f t="shared" si="1"/>
        <v>13996.5</v>
      </c>
      <c r="G37">
        <f t="shared" si="2"/>
        <v>0.2562054999943939</v>
      </c>
      <c r="J37">
        <f>+G37</f>
        <v>0.2562054999943939</v>
      </c>
      <c r="O37">
        <f t="shared" ca="1" si="3"/>
        <v>0.24807554778847388</v>
      </c>
      <c r="Q37" s="2">
        <f t="shared" si="4"/>
        <v>41100.925199999998</v>
      </c>
    </row>
    <row r="38" spans="1:17">
      <c r="A38" s="38" t="s">
        <v>49</v>
      </c>
      <c r="B38" s="39" t="s">
        <v>51</v>
      </c>
      <c r="C38" s="40">
        <v>56124.392099999997</v>
      </c>
      <c r="D38" s="40">
        <v>4.0000000000000002E-4</v>
      </c>
      <c r="E38">
        <f t="shared" si="0"/>
        <v>14017.017122789915</v>
      </c>
      <c r="F38" s="34">
        <f t="shared" si="1"/>
        <v>14016</v>
      </c>
      <c r="G38">
        <f t="shared" si="2"/>
        <v>0.258931999997003</v>
      </c>
      <c r="J38">
        <f>+G38</f>
        <v>0.258931999997003</v>
      </c>
      <c r="O38">
        <f t="shared" ca="1" si="3"/>
        <v>0.2481523071756303</v>
      </c>
      <c r="Q38" s="2">
        <f t="shared" si="4"/>
        <v>41105.892099999997</v>
      </c>
    </row>
    <row r="39" spans="1:17">
      <c r="A39" s="38" t="s">
        <v>49</v>
      </c>
      <c r="B39" s="39" t="s">
        <v>51</v>
      </c>
      <c r="C39" s="40">
        <v>56126.428200000002</v>
      </c>
      <c r="D39" s="40">
        <v>1.4E-3</v>
      </c>
      <c r="E39">
        <f t="shared" si="0"/>
        <v>14025.015221567102</v>
      </c>
      <c r="F39" s="34">
        <f t="shared" si="1"/>
        <v>14024</v>
      </c>
      <c r="G39">
        <f t="shared" si="2"/>
        <v>0.25844800000049872</v>
      </c>
      <c r="J39">
        <f>+G39</f>
        <v>0.25844800000049872</v>
      </c>
      <c r="O39">
        <f t="shared" ca="1" si="3"/>
        <v>0.2481837982062586</v>
      </c>
      <c r="Q39" s="2">
        <f t="shared" si="4"/>
        <v>41107.928200000002</v>
      </c>
    </row>
    <row r="40" spans="1:17">
      <c r="A40" s="38" t="s">
        <v>49</v>
      </c>
      <c r="B40" s="39" t="s">
        <v>50</v>
      </c>
      <c r="C40" s="40">
        <v>56126.555099999998</v>
      </c>
      <c r="D40" s="40">
        <v>5.9999999999999995E-4</v>
      </c>
      <c r="E40">
        <f t="shared" si="0"/>
        <v>14025.513703338522</v>
      </c>
      <c r="F40" s="34">
        <f t="shared" si="1"/>
        <v>14024.5</v>
      </c>
      <c r="G40">
        <f t="shared" si="2"/>
        <v>0.25806149999698391</v>
      </c>
      <c r="J40">
        <f>+G40</f>
        <v>0.25806149999698391</v>
      </c>
      <c r="O40">
        <f t="shared" ca="1" si="3"/>
        <v>0.24818576639567289</v>
      </c>
      <c r="Q40" s="2">
        <f t="shared" si="4"/>
        <v>41108.055099999998</v>
      </c>
    </row>
    <row r="41" spans="1:17">
      <c r="A41" s="38" t="s">
        <v>49</v>
      </c>
      <c r="B41" s="39" t="s">
        <v>51</v>
      </c>
      <c r="C41" s="40">
        <v>56127.4476</v>
      </c>
      <c r="D41" s="40">
        <v>2.0000000000000001E-4</v>
      </c>
      <c r="E41">
        <f t="shared" si="0"/>
        <v>14029.019573953245</v>
      </c>
      <c r="F41" s="34">
        <f t="shared" si="1"/>
        <v>14028</v>
      </c>
      <c r="G41">
        <f t="shared" si="2"/>
        <v>0.25955599999724654</v>
      </c>
      <c r="J41">
        <f>+G41</f>
        <v>0.25955599999724654</v>
      </c>
      <c r="O41">
        <f t="shared" ca="1" si="3"/>
        <v>0.24819954372157274</v>
      </c>
      <c r="Q41" s="2">
        <f t="shared" si="4"/>
        <v>41108.9476</v>
      </c>
    </row>
    <row r="42" spans="1:17">
      <c r="A42" s="31" t="s">
        <v>48</v>
      </c>
      <c r="B42" s="32" t="s">
        <v>43</v>
      </c>
      <c r="C42" s="33">
        <v>56156.471510000003</v>
      </c>
      <c r="D42" s="33">
        <v>1E-3</v>
      </c>
      <c r="E42">
        <f t="shared" si="0"/>
        <v>14143.029739996004</v>
      </c>
      <c r="F42" s="34">
        <f t="shared" si="1"/>
        <v>14142</v>
      </c>
      <c r="G42">
        <f t="shared" si="2"/>
        <v>0.26214400000026217</v>
      </c>
      <c r="I42">
        <f>+G42</f>
        <v>0.26214400000026217</v>
      </c>
      <c r="O42">
        <f t="shared" ca="1" si="3"/>
        <v>0.24864829090802584</v>
      </c>
      <c r="Q42" s="2">
        <f t="shared" si="4"/>
        <v>41137.971510000003</v>
      </c>
    </row>
    <row r="43" spans="1:17">
      <c r="A43" s="38" t="s">
        <v>49</v>
      </c>
      <c r="B43" s="39" t="s">
        <v>50</v>
      </c>
      <c r="C43" s="40">
        <v>56157.361700000001</v>
      </c>
      <c r="D43" s="40">
        <v>5.0000000000000001E-4</v>
      </c>
      <c r="E43">
        <f t="shared" si="0"/>
        <v>14146.526536592652</v>
      </c>
      <c r="F43" s="34">
        <f t="shared" si="1"/>
        <v>14145.5</v>
      </c>
      <c r="G43">
        <f t="shared" si="2"/>
        <v>0.26132850000431063</v>
      </c>
      <c r="J43">
        <f t="shared" ref="J43:J54" si="6">+G43</f>
        <v>0.26132850000431063</v>
      </c>
      <c r="O43">
        <f t="shared" ca="1" si="3"/>
        <v>0.24866206823392573</v>
      </c>
      <c r="Q43" s="2">
        <f t="shared" si="4"/>
        <v>41138.861700000001</v>
      </c>
    </row>
    <row r="44" spans="1:17">
      <c r="A44" s="38" t="s">
        <v>49</v>
      </c>
      <c r="B44" s="39" t="s">
        <v>51</v>
      </c>
      <c r="C44" s="40">
        <v>56180.404799999997</v>
      </c>
      <c r="D44" s="40">
        <v>5.0000000000000001E-4</v>
      </c>
      <c r="E44">
        <f t="shared" si="0"/>
        <v>14237.043205681655</v>
      </c>
      <c r="F44" s="34">
        <f t="shared" si="1"/>
        <v>14236</v>
      </c>
      <c r="G44">
        <f t="shared" si="2"/>
        <v>0.26557199999660952</v>
      </c>
      <c r="J44">
        <f t="shared" si="6"/>
        <v>0.26557199999660952</v>
      </c>
      <c r="O44">
        <f t="shared" ca="1" si="3"/>
        <v>0.24901831051790824</v>
      </c>
      <c r="Q44" s="2">
        <f t="shared" si="4"/>
        <v>41161.904799999997</v>
      </c>
    </row>
    <row r="45" spans="1:17">
      <c r="A45" s="38" t="s">
        <v>49</v>
      </c>
      <c r="B45" s="39" t="s">
        <v>50</v>
      </c>
      <c r="C45" s="40">
        <v>56185.368199999997</v>
      </c>
      <c r="D45" s="40">
        <v>1E-4</v>
      </c>
      <c r="E45">
        <f t="shared" si="0"/>
        <v>14256.540167260458</v>
      </c>
      <c r="F45" s="34">
        <f t="shared" si="1"/>
        <v>14255.5</v>
      </c>
      <c r="G45">
        <f t="shared" si="2"/>
        <v>0.26479849999304861</v>
      </c>
      <c r="J45">
        <f t="shared" si="6"/>
        <v>0.26479849999304861</v>
      </c>
      <c r="O45">
        <f t="shared" ca="1" si="3"/>
        <v>0.24909506990506469</v>
      </c>
      <c r="Q45" s="2">
        <f t="shared" si="4"/>
        <v>41166.868199999997</v>
      </c>
    </row>
    <row r="46" spans="1:17">
      <c r="A46" s="38" t="s">
        <v>49</v>
      </c>
      <c r="B46" s="39" t="s">
        <v>51</v>
      </c>
      <c r="C46" s="40">
        <v>56191.352299999999</v>
      </c>
      <c r="D46" s="40">
        <v>1E-3</v>
      </c>
      <c r="E46">
        <f t="shared" si="0"/>
        <v>14280.046587815668</v>
      </c>
      <c r="F46" s="34">
        <f t="shared" si="1"/>
        <v>14279</v>
      </c>
      <c r="G46">
        <f t="shared" si="2"/>
        <v>0.2664329999970505</v>
      </c>
      <c r="J46">
        <f t="shared" si="6"/>
        <v>0.2664329999970505</v>
      </c>
      <c r="O46">
        <f t="shared" ca="1" si="3"/>
        <v>0.24918757480753528</v>
      </c>
      <c r="Q46" s="2">
        <f t="shared" si="4"/>
        <v>41172.852299999999</v>
      </c>
    </row>
    <row r="47" spans="1:17">
      <c r="A47" s="38" t="s">
        <v>49</v>
      </c>
      <c r="B47" s="39" t="s">
        <v>51</v>
      </c>
      <c r="C47" s="40">
        <v>56203.318299999999</v>
      </c>
      <c r="D47" s="40">
        <v>5.0000000000000001E-4</v>
      </c>
      <c r="E47">
        <f t="shared" si="0"/>
        <v>14327.050787004115</v>
      </c>
      <c r="F47" s="34">
        <f t="shared" si="1"/>
        <v>14326</v>
      </c>
      <c r="G47">
        <f t="shared" si="2"/>
        <v>0.2675020000024233</v>
      </c>
      <c r="J47">
        <f t="shared" si="6"/>
        <v>0.2675020000024233</v>
      </c>
      <c r="O47">
        <f t="shared" ca="1" si="3"/>
        <v>0.24937258461247647</v>
      </c>
      <c r="Q47" s="2">
        <f t="shared" si="4"/>
        <v>41184.818299999999</v>
      </c>
    </row>
    <row r="48" spans="1:17">
      <c r="A48" s="38" t="s">
        <v>49</v>
      </c>
      <c r="B48" s="39" t="s">
        <v>50</v>
      </c>
      <c r="C48" s="40">
        <v>56224.321000000004</v>
      </c>
      <c r="D48" s="40">
        <v>1E-4</v>
      </c>
      <c r="E48">
        <f t="shared" si="0"/>
        <v>14409.552466286696</v>
      </c>
      <c r="F48" s="34">
        <f t="shared" si="1"/>
        <v>14408.5</v>
      </c>
      <c r="G48">
        <f t="shared" si="2"/>
        <v>0.26792950000526616</v>
      </c>
      <c r="J48">
        <f t="shared" si="6"/>
        <v>0.26792950000526616</v>
      </c>
      <c r="O48">
        <f t="shared" ca="1" si="3"/>
        <v>0.24969733586583068</v>
      </c>
      <c r="Q48" s="2">
        <f t="shared" si="4"/>
        <v>41205.821000000004</v>
      </c>
    </row>
    <row r="49" spans="1:17">
      <c r="A49" s="38" t="s">
        <v>49</v>
      </c>
      <c r="B49" s="39" t="s">
        <v>51</v>
      </c>
      <c r="C49" s="40">
        <v>56459.446000000004</v>
      </c>
      <c r="D49" s="40">
        <v>5.0000000000000001E-4</v>
      </c>
      <c r="E49">
        <f t="shared" si="0"/>
        <v>15333.157876129846</v>
      </c>
      <c r="F49" s="34">
        <f t="shared" si="1"/>
        <v>15332</v>
      </c>
      <c r="G49">
        <f t="shared" si="2"/>
        <v>0.29476400000567082</v>
      </c>
      <c r="J49">
        <f t="shared" si="6"/>
        <v>0.29476400000567082</v>
      </c>
      <c r="O49">
        <f t="shared" ca="1" si="3"/>
        <v>0.2533325817139836</v>
      </c>
      <c r="Q49" s="2">
        <f t="shared" si="4"/>
        <v>41440.946000000004</v>
      </c>
    </row>
    <row r="50" spans="1:17">
      <c r="A50" s="38" t="s">
        <v>49</v>
      </c>
      <c r="B50" s="39" t="s">
        <v>51</v>
      </c>
      <c r="C50" s="40">
        <v>56499.415099999998</v>
      </c>
      <c r="D50" s="40">
        <v>2.8E-3</v>
      </c>
      <c r="E50">
        <f t="shared" si="0"/>
        <v>15490.162350288514</v>
      </c>
      <c r="F50" s="34">
        <f t="shared" si="1"/>
        <v>15489</v>
      </c>
      <c r="G50">
        <f t="shared" si="2"/>
        <v>0.29590299999836134</v>
      </c>
      <c r="J50">
        <f t="shared" si="6"/>
        <v>0.29590299999836134</v>
      </c>
      <c r="O50">
        <f t="shared" ca="1" si="3"/>
        <v>0.25395059319006374</v>
      </c>
      <c r="Q50" s="2">
        <f t="shared" si="4"/>
        <v>41480.915099999998</v>
      </c>
    </row>
    <row r="51" spans="1:17">
      <c r="A51" s="38" t="s">
        <v>49</v>
      </c>
      <c r="B51" s="39" t="s">
        <v>50</v>
      </c>
      <c r="C51" s="40">
        <v>56499.551800000001</v>
      </c>
      <c r="D51" s="40">
        <v>3.8E-3</v>
      </c>
      <c r="E51">
        <f t="shared" si="0"/>
        <v>15490.699327894163</v>
      </c>
      <c r="F51" s="34">
        <f t="shared" si="1"/>
        <v>15489.5</v>
      </c>
      <c r="G51">
        <f t="shared" si="2"/>
        <v>0.30531650000193622</v>
      </c>
      <c r="J51">
        <f t="shared" si="6"/>
        <v>0.30531650000193622</v>
      </c>
      <c r="O51">
        <f t="shared" ca="1" si="3"/>
        <v>0.25395256137947803</v>
      </c>
      <c r="Q51" s="2">
        <f t="shared" si="4"/>
        <v>41481.051800000001</v>
      </c>
    </row>
    <row r="52" spans="1:17">
      <c r="A52" s="38" t="s">
        <v>49</v>
      </c>
      <c r="B52" s="39" t="s">
        <v>50</v>
      </c>
      <c r="C52" s="40">
        <v>56516.348899999997</v>
      </c>
      <c r="D52" s="40">
        <v>8.9999999999999998E-4</v>
      </c>
      <c r="E52">
        <f t="shared" si="0"/>
        <v>15556.680794899683</v>
      </c>
      <c r="F52" s="34">
        <f t="shared" si="1"/>
        <v>15555.5</v>
      </c>
      <c r="G52">
        <f t="shared" si="2"/>
        <v>0.30059849999815924</v>
      </c>
      <c r="J52">
        <f t="shared" si="6"/>
        <v>0.30059849999815924</v>
      </c>
      <c r="O52">
        <f t="shared" ca="1" si="3"/>
        <v>0.25421236238216138</v>
      </c>
      <c r="Q52" s="2">
        <f t="shared" si="4"/>
        <v>41497.848899999997</v>
      </c>
    </row>
    <row r="53" spans="1:17">
      <c r="A53" s="38" t="s">
        <v>49</v>
      </c>
      <c r="B53" s="39" t="s">
        <v>51</v>
      </c>
      <c r="C53" s="40">
        <v>56516.476199999997</v>
      </c>
      <c r="D53" s="40">
        <v>1.9E-3</v>
      </c>
      <c r="E53">
        <f t="shared" si="0"/>
        <v>15557.180847929658</v>
      </c>
      <c r="F53" s="34">
        <f t="shared" si="1"/>
        <v>15556</v>
      </c>
      <c r="G53">
        <f t="shared" si="2"/>
        <v>0.30061199999909149</v>
      </c>
      <c r="J53">
        <f t="shared" si="6"/>
        <v>0.30061199999909149</v>
      </c>
      <c r="O53">
        <f t="shared" ca="1" si="3"/>
        <v>0.25421433057157566</v>
      </c>
      <c r="Q53" s="2">
        <f t="shared" si="4"/>
        <v>41497.976199999997</v>
      </c>
    </row>
    <row r="54" spans="1:17">
      <c r="A54" s="38" t="s">
        <v>49</v>
      </c>
      <c r="B54" s="39" t="s">
        <v>51</v>
      </c>
      <c r="C54" s="40">
        <v>56528.442000000003</v>
      </c>
      <c r="D54" s="40">
        <v>1.5E-3</v>
      </c>
      <c r="E54">
        <f t="shared" si="0"/>
        <v>15604.184261488856</v>
      </c>
      <c r="F54" s="34">
        <f t="shared" si="1"/>
        <v>15603</v>
      </c>
      <c r="G54">
        <f t="shared" si="2"/>
        <v>0.30148100000224076</v>
      </c>
      <c r="J54">
        <f t="shared" si="6"/>
        <v>0.30148100000224076</v>
      </c>
      <c r="O54">
        <f t="shared" ca="1" si="3"/>
        <v>0.25439934037651685</v>
      </c>
      <c r="Q54" s="2">
        <f t="shared" si="4"/>
        <v>41509.942000000003</v>
      </c>
    </row>
    <row r="55" spans="1:17">
      <c r="A55" s="45" t="s">
        <v>0</v>
      </c>
      <c r="B55" s="46" t="s">
        <v>43</v>
      </c>
      <c r="C55" s="47">
        <v>57516.415800000002</v>
      </c>
      <c r="D55" s="47">
        <v>8.0000000000000004E-4</v>
      </c>
      <c r="E55">
        <f t="shared" ref="E55:E67" si="7">+(C55-C$7)/C$8</f>
        <v>19485.089934910622</v>
      </c>
      <c r="F55" s="34">
        <f t="shared" ref="F55:F67" si="8">ROUND(2*E55,0)/2-F$19</f>
        <v>19484</v>
      </c>
      <c r="G55">
        <f t="shared" ref="G55:G67" si="9">+C55-(C$7+F55*C$8)</f>
        <v>0.27746800000022631</v>
      </c>
      <c r="J55">
        <f t="shared" ref="J55:J67" si="10">+G55</f>
        <v>0.27746800000022631</v>
      </c>
      <c r="O55">
        <f t="shared" ref="O55:O67" ca="1" si="11">+C$11+C$12*$F55</f>
        <v>0.26967642661006486</v>
      </c>
      <c r="Q55" s="2">
        <f t="shared" ref="Q55:Q67" si="12">+C55-15018.5</f>
        <v>42497.915800000002</v>
      </c>
    </row>
    <row r="56" spans="1:17">
      <c r="A56" s="45" t="s">
        <v>0</v>
      </c>
      <c r="B56" s="46" t="s">
        <v>43</v>
      </c>
      <c r="C56" s="47">
        <v>57516.546300000002</v>
      </c>
      <c r="D56" s="47">
        <v>1.6999999999999999E-3</v>
      </c>
      <c r="E56">
        <f t="shared" si="7"/>
        <v>19485.602558008908</v>
      </c>
      <c r="F56" s="34">
        <f t="shared" si="8"/>
        <v>19484.5</v>
      </c>
      <c r="G56">
        <f t="shared" si="9"/>
        <v>0.2806815000003553</v>
      </c>
      <c r="J56">
        <f t="shared" si="10"/>
        <v>0.2806815000003553</v>
      </c>
      <c r="O56">
        <f t="shared" ca="1" si="11"/>
        <v>0.26967839479947908</v>
      </c>
      <c r="Q56" s="2">
        <f t="shared" si="12"/>
        <v>42498.046300000002</v>
      </c>
    </row>
    <row r="57" spans="1:17">
      <c r="A57" s="48" t="s">
        <v>54</v>
      </c>
      <c r="B57" s="49" t="s">
        <v>43</v>
      </c>
      <c r="C57" s="50">
        <v>57205.423239999996</v>
      </c>
      <c r="D57" s="50">
        <v>2.9999999999999997E-4</v>
      </c>
      <c r="E57">
        <f t="shared" si="7"/>
        <v>18263.465646396107</v>
      </c>
      <c r="F57" s="34">
        <f t="shared" si="8"/>
        <v>18262.5</v>
      </c>
      <c r="G57">
        <f t="shared" si="9"/>
        <v>0.24582749999535736</v>
      </c>
      <c r="J57">
        <f t="shared" si="10"/>
        <v>0.24582749999535736</v>
      </c>
      <c r="O57">
        <f t="shared" ca="1" si="11"/>
        <v>0.26486813987100821</v>
      </c>
      <c r="Q57" s="2">
        <f t="shared" si="12"/>
        <v>42186.923239999996</v>
      </c>
    </row>
    <row r="58" spans="1:17">
      <c r="A58" s="48" t="s">
        <v>54</v>
      </c>
      <c r="B58" s="49" t="s">
        <v>43</v>
      </c>
      <c r="C58" s="50">
        <v>57205.423239999996</v>
      </c>
      <c r="D58" s="50">
        <v>2.9999999999999997E-4</v>
      </c>
      <c r="E58">
        <f t="shared" si="7"/>
        <v>18263.465646396107</v>
      </c>
      <c r="F58" s="34">
        <f t="shared" si="8"/>
        <v>18262.5</v>
      </c>
      <c r="G58">
        <f t="shared" si="9"/>
        <v>0.24582749999535736</v>
      </c>
      <c r="J58">
        <f t="shared" si="10"/>
        <v>0.24582749999535736</v>
      </c>
      <c r="O58">
        <f t="shared" ca="1" si="11"/>
        <v>0.26486813987100821</v>
      </c>
      <c r="Q58" s="2">
        <f t="shared" si="12"/>
        <v>42186.923239999996</v>
      </c>
    </row>
    <row r="59" spans="1:17">
      <c r="A59" s="48" t="s">
        <v>54</v>
      </c>
      <c r="B59" s="49" t="s">
        <v>47</v>
      </c>
      <c r="C59" s="50">
        <v>57205.54782</v>
      </c>
      <c r="D59" s="50">
        <v>4.0000000000000002E-4</v>
      </c>
      <c r="E59">
        <f t="shared" si="7"/>
        <v>18263.955014868032</v>
      </c>
      <c r="F59" s="34">
        <f t="shared" si="8"/>
        <v>18263</v>
      </c>
      <c r="G59">
        <f t="shared" si="9"/>
        <v>0.24312099999951897</v>
      </c>
      <c r="J59">
        <f t="shared" si="10"/>
        <v>0.24312099999951897</v>
      </c>
      <c r="O59">
        <f t="shared" ca="1" si="11"/>
        <v>0.26487010806042244</v>
      </c>
      <c r="Q59" s="2">
        <f t="shared" si="12"/>
        <v>42187.04782</v>
      </c>
    </row>
    <row r="60" spans="1:17">
      <c r="A60" s="48" t="s">
        <v>54</v>
      </c>
      <c r="B60" s="49" t="s">
        <v>43</v>
      </c>
      <c r="C60" s="50">
        <v>57206.441359999997</v>
      </c>
      <c r="D60" s="50">
        <v>2.9999999999999997E-4</v>
      </c>
      <c r="E60">
        <f t="shared" si="7"/>
        <v>18267.464970754936</v>
      </c>
      <c r="F60" s="34">
        <f t="shared" si="8"/>
        <v>18266.5</v>
      </c>
      <c r="G60">
        <f t="shared" si="9"/>
        <v>0.24565549999533687</v>
      </c>
      <c r="J60">
        <f t="shared" si="10"/>
        <v>0.24565549999533687</v>
      </c>
      <c r="O60">
        <f t="shared" ca="1" si="11"/>
        <v>0.26488388538632235</v>
      </c>
      <c r="Q60" s="2">
        <f t="shared" si="12"/>
        <v>42187.941359999997</v>
      </c>
    </row>
    <row r="61" spans="1:17">
      <c r="A61" s="48" t="s">
        <v>54</v>
      </c>
      <c r="B61" s="49" t="s">
        <v>47</v>
      </c>
      <c r="C61" s="50">
        <v>57210.390619999998</v>
      </c>
      <c r="D61" s="50">
        <v>2.0000000000000001E-4</v>
      </c>
      <c r="E61">
        <f t="shared" si="7"/>
        <v>18282.978241997374</v>
      </c>
      <c r="F61" s="34">
        <f t="shared" si="8"/>
        <v>18282</v>
      </c>
      <c r="G61">
        <f t="shared" si="9"/>
        <v>0.24903400000039255</v>
      </c>
      <c r="J61">
        <f t="shared" si="10"/>
        <v>0.24903400000039255</v>
      </c>
      <c r="O61">
        <f t="shared" ca="1" si="11"/>
        <v>0.26494489925816467</v>
      </c>
      <c r="Q61" s="2">
        <f t="shared" si="12"/>
        <v>42191.890619999998</v>
      </c>
    </row>
    <row r="62" spans="1:17">
      <c r="A62" s="48" t="s">
        <v>54</v>
      </c>
      <c r="B62" s="49" t="s">
        <v>43</v>
      </c>
      <c r="C62" s="50">
        <v>57210.514430000003</v>
      </c>
      <c r="D62" s="50">
        <v>2.0000000000000001E-4</v>
      </c>
      <c r="E62">
        <f t="shared" si="7"/>
        <v>18283.464585796617</v>
      </c>
      <c r="F62" s="34">
        <f t="shared" si="8"/>
        <v>18282.5</v>
      </c>
      <c r="G62">
        <f t="shared" si="9"/>
        <v>0.24555749999854015</v>
      </c>
      <c r="J62">
        <f t="shared" si="10"/>
        <v>0.24555749999854015</v>
      </c>
      <c r="O62">
        <f t="shared" ca="1" si="11"/>
        <v>0.26494686744757889</v>
      </c>
      <c r="Q62" s="2">
        <f t="shared" si="12"/>
        <v>42192.014430000003</v>
      </c>
    </row>
    <row r="63" spans="1:17">
      <c r="A63" s="48" t="s">
        <v>54</v>
      </c>
      <c r="B63" s="49" t="s">
        <v>47</v>
      </c>
      <c r="C63" s="50">
        <v>57214.45912</v>
      </c>
      <c r="D63" s="50">
        <v>2.0000000000000001E-4</v>
      </c>
      <c r="E63">
        <f t="shared" si="7"/>
        <v>18298.959905410233</v>
      </c>
      <c r="F63" s="34">
        <f t="shared" si="8"/>
        <v>18298</v>
      </c>
      <c r="G63">
        <f t="shared" si="9"/>
        <v>0.24436599999899045</v>
      </c>
      <c r="J63">
        <f t="shared" si="10"/>
        <v>0.24436599999899045</v>
      </c>
      <c r="O63">
        <f t="shared" ca="1" si="11"/>
        <v>0.26500788131942121</v>
      </c>
      <c r="Q63" s="2">
        <f t="shared" si="12"/>
        <v>42195.95912</v>
      </c>
    </row>
    <row r="64" spans="1:17">
      <c r="A64" s="48" t="s">
        <v>54</v>
      </c>
      <c r="B64" s="49" t="s">
        <v>47</v>
      </c>
      <c r="C64" s="50">
        <v>57215.47782</v>
      </c>
      <c r="D64" s="50">
        <v>5.9999999999999995E-4</v>
      </c>
      <c r="E64">
        <f t="shared" si="7"/>
        <v>18302.961508093944</v>
      </c>
      <c r="F64" s="34">
        <f t="shared" si="8"/>
        <v>18302</v>
      </c>
      <c r="G64">
        <f t="shared" si="9"/>
        <v>0.24477399999886984</v>
      </c>
      <c r="J64">
        <f t="shared" si="10"/>
        <v>0.24477399999886984</v>
      </c>
      <c r="O64">
        <f t="shared" ca="1" si="11"/>
        <v>0.26502362683473535</v>
      </c>
      <c r="Q64" s="2">
        <f t="shared" si="12"/>
        <v>42196.97782</v>
      </c>
    </row>
    <row r="65" spans="1:17">
      <c r="A65" s="48" t="s">
        <v>54</v>
      </c>
      <c r="B65" s="49" t="s">
        <v>43</v>
      </c>
      <c r="C65" s="50">
        <v>57219.427609999999</v>
      </c>
      <c r="D65" s="50">
        <v>2.9999999999999997E-4</v>
      </c>
      <c r="E65">
        <f t="shared" si="7"/>
        <v>18318.476861253937</v>
      </c>
      <c r="F65" s="34">
        <f t="shared" si="8"/>
        <v>18317.5</v>
      </c>
      <c r="G65">
        <f t="shared" si="9"/>
        <v>0.24868250000145053</v>
      </c>
      <c r="J65">
        <f t="shared" si="10"/>
        <v>0.24868250000145053</v>
      </c>
      <c r="O65">
        <f t="shared" ca="1" si="11"/>
        <v>0.26508464070657767</v>
      </c>
      <c r="Q65" s="2">
        <f t="shared" si="12"/>
        <v>42200.927609999999</v>
      </c>
    </row>
    <row r="66" spans="1:17">
      <c r="A66" s="48" t="s">
        <v>54</v>
      </c>
      <c r="B66" s="49" t="s">
        <v>47</v>
      </c>
      <c r="C66" s="50">
        <v>57219.54909</v>
      </c>
      <c r="D66" s="50">
        <v>2.9999999999999997E-4</v>
      </c>
      <c r="E66">
        <f t="shared" si="7"/>
        <v>18318.954052472178</v>
      </c>
      <c r="F66" s="34">
        <f t="shared" si="8"/>
        <v>18318</v>
      </c>
      <c r="G66">
        <f t="shared" si="9"/>
        <v>0.2428760000038892</v>
      </c>
      <c r="J66">
        <f t="shared" si="10"/>
        <v>0.2428760000038892</v>
      </c>
      <c r="O66">
        <f t="shared" ca="1" si="11"/>
        <v>0.26508660889599195</v>
      </c>
      <c r="Q66" s="2">
        <f t="shared" si="12"/>
        <v>42201.04909</v>
      </c>
    </row>
    <row r="67" spans="1:17">
      <c r="A67" s="48" t="s">
        <v>54</v>
      </c>
      <c r="B67" s="49" t="s">
        <v>43</v>
      </c>
      <c r="C67" s="50">
        <v>57220.447390000001</v>
      </c>
      <c r="D67" s="50">
        <v>4.0000000000000002E-4</v>
      </c>
      <c r="E67">
        <f t="shared" si="7"/>
        <v>18322.482706335712</v>
      </c>
      <c r="F67" s="34">
        <f t="shared" si="8"/>
        <v>18321.5</v>
      </c>
      <c r="G67">
        <f t="shared" si="9"/>
        <v>0.25017050000315066</v>
      </c>
      <c r="J67">
        <f t="shared" si="10"/>
        <v>0.25017050000315066</v>
      </c>
      <c r="O67">
        <f t="shared" ca="1" si="11"/>
        <v>0.2651003862218918</v>
      </c>
      <c r="Q67" s="2">
        <f t="shared" si="12"/>
        <v>42201.947390000001</v>
      </c>
    </row>
    <row r="68" spans="1:17">
      <c r="C68" s="10"/>
      <c r="D68" s="10"/>
    </row>
    <row r="69" spans="1:17">
      <c r="C69" s="10"/>
      <c r="D69" s="10"/>
    </row>
    <row r="70" spans="1:17">
      <c r="C70" s="10"/>
      <c r="D70" s="10"/>
    </row>
    <row r="71" spans="1:17">
      <c r="C71" s="10"/>
      <c r="D71" s="10"/>
    </row>
    <row r="72" spans="1:17">
      <c r="C72" s="10"/>
      <c r="D72" s="10"/>
    </row>
    <row r="73" spans="1:17">
      <c r="C73" s="10"/>
      <c r="D73" s="10"/>
    </row>
    <row r="74" spans="1:17">
      <c r="C74" s="10"/>
      <c r="D74" s="10"/>
    </row>
    <row r="75" spans="1:17">
      <c r="C75" s="10"/>
      <c r="D75" s="10"/>
    </row>
    <row r="76" spans="1:17">
      <c r="C76" s="10"/>
      <c r="D76" s="10"/>
    </row>
    <row r="77" spans="1:17">
      <c r="C77" s="10"/>
      <c r="D77" s="10"/>
    </row>
    <row r="78" spans="1:17">
      <c r="C78" s="10"/>
      <c r="D78" s="10"/>
    </row>
    <row r="79" spans="1:17">
      <c r="C79" s="10"/>
      <c r="D79" s="10"/>
    </row>
    <row r="80" spans="1:17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Inactive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2024-02-14T05:43:41Z</dcterms:modified>
</cp:coreProperties>
</file>