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CA19FF1F-00D1-4C8C-8F15-F8F4C6FFB43A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R22" i="1"/>
  <c r="A21" i="1"/>
  <c r="G11" i="1"/>
  <c r="F11" i="1"/>
  <c r="C7" i="1"/>
  <c r="C8" i="1"/>
  <c r="E21" i="1"/>
  <c r="F21" i="1"/>
  <c r="E15" i="1"/>
  <c r="C17" i="1"/>
  <c r="Q21" i="1"/>
  <c r="G21" i="1"/>
  <c r="H21" i="1"/>
  <c r="C12" i="1"/>
  <c r="C16" i="1" l="1"/>
  <c r="D18" i="1" s="1"/>
  <c r="C11" i="1"/>
  <c r="C15" i="1" l="1"/>
  <c r="O21" i="1"/>
  <c r="C18" i="1" l="1"/>
  <c r="E16" i="1"/>
  <c r="E17" i="1" s="1"/>
</calcChain>
</file>

<file path=xl/sharedStrings.xml><?xml version="1.0" encoding="utf-8"?>
<sst xmlns="http://schemas.openxmlformats.org/spreadsheetml/2006/main" count="49" uniqueCount="44">
  <si>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</si>
  <si>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</si>
  <si>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</si>
  <si>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</si>
  <si>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</si>
  <si>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</si>
  <si>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</si>
  <si>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</si>
  <si>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</si>
  <si>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</si>
  <si>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</si>
  <si>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</si>
  <si>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</si>
  <si>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</si>
  <si>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</si>
  <si>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</si>
  <si>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</si>
  <si>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</si>
  <si>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</si>
  <si>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</si>
  <si>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</si>
  <si>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</si>
  <si>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</si>
  <si>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</si>
  <si>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</si>
  <si>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</si>
  <si>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</si>
  <si>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</si>
  <si>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</si>
  <si>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</si>
  <si>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</si>
  <si>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</si>
  <si>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</si>
  <si>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</si>
  <si>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</si>
  <si>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</si>
  <si>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</si>
  <si>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V1109 Her  / GSC 1034-2791</t>
  </si>
  <si>
    <t>Her_V1109.xls</t>
  </si>
  <si>
    <t>EB</t>
  </si>
  <si>
    <t>IBVS 5480 Eph.</t>
  </si>
  <si>
    <t>IBVS 5480</t>
  </si>
  <si>
    <t>Her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</si>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</sst>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2" applyNumberFormat="0" applyFont="0" applyFill="0" applyAlignment="0" applyProtection="0"/>
  </cellStyleXfs>
  <cellXfs count="3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lef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V1109 Her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962-4C8B-8CEE-3A96B8B331F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962-4C8B-8CEE-3A96B8B331F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962-4C8B-8CEE-3A96B8B331F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962-4C8B-8CEE-3A96B8B331F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962-4C8B-8CEE-3A96B8B331F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962-4C8B-8CEE-3A96B8B331F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962-4C8B-8CEE-3A96B8B331F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962-4C8B-8CEE-3A96B8B331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2949312"/>
        <c:axId val="1"/>
      </c:scatterChart>
      <c:valAx>
        <c:axId val="7529493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29493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9F454AF-58B2-EC1E-62AB-CB8723B5B6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37</v>
      </c>
      <c r="E1" s="30"/>
      <c r="F1" s="30" t="s">
        <v>38</v>
      </c>
      <c r="G1" s="31" t="s">
        <v>39</v>
      </c>
      <c r="H1" s="30" t="s">
        <v>40</v>
      </c>
      <c r="I1" s="32">
        <v>52760.834000000003</v>
      </c>
      <c r="J1" s="32">
        <v>2.59849</v>
      </c>
      <c r="K1" s="30" t="s">
        <v>41</v>
      </c>
      <c r="L1" s="30" t="s">
        <v>42</v>
      </c>
    </row>
    <row r="2" spans="1:12" x14ac:dyDescent="0.2">
      <c r="A2" t="s">
        <v>23</v>
      </c>
      <c r="B2" t="s">
        <v>39</v>
      </c>
      <c r="D2" s="9" t="s">
        <v>42</v>
      </c>
      <c r="E2" t="s">
        <v>38</v>
      </c>
    </row>
    <row r="3" spans="1:12" ht="13.5" thickBot="1" x14ac:dyDescent="0.25"/>
    <row r="4" spans="1:12" ht="14.25" thickTop="1" thickBot="1" x14ac:dyDescent="0.25">
      <c r="A4" s="29" t="s">
        <v>40</v>
      </c>
      <c r="C4" s="7">
        <v>52760.834000000003</v>
      </c>
      <c r="D4" s="8">
        <v>2.59849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52760.834000000003</v>
      </c>
    </row>
    <row r="8" spans="1:12" x14ac:dyDescent="0.2">
      <c r="A8" t="s">
        <v>2</v>
      </c>
      <c r="C8">
        <f>+D4</f>
        <v>2.59849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4" t="e">
        <f ca="1">INTERCEPT(INDIRECT($G$11):G992,INDIRECT($F$11):F992)</f>
        <v>#DIV/0!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 x14ac:dyDescent="0.2">
      <c r="A12" s="11" t="s">
        <v>15</v>
      </c>
      <c r="B12" s="11"/>
      <c r="C12" s="24" t="e">
        <f ca="1">SLOPE(INDIRECT($G$11):G992,INDIRECT($F$11):F992)</f>
        <v>#DIV/0!</v>
      </c>
      <c r="D12" s="13"/>
      <c r="E12" s="11"/>
    </row>
    <row r="13" spans="1:12" x14ac:dyDescent="0.2">
      <c r="A13" s="11" t="s">
        <v>18</v>
      </c>
      <c r="B13" s="11"/>
      <c r="C13" s="13" t="s">
        <v>12</v>
      </c>
      <c r="D13" s="13"/>
      <c r="E13" s="11"/>
    </row>
    <row r="14" spans="1:12" x14ac:dyDescent="0.2">
      <c r="A14" s="11"/>
      <c r="B14" s="11"/>
      <c r="C14" s="11"/>
      <c r="D14" s="11"/>
      <c r="E14" s="11"/>
    </row>
    <row r="15" spans="1:12" x14ac:dyDescent="0.2">
      <c r="A15" s="14" t="s">
        <v>16</v>
      </c>
      <c r="B15" s="11"/>
      <c r="C15" s="15" t="e">
        <f ca="1">(C7+C11)+(C8+C12)*INT(MAX(F21:F3533))</f>
        <v>#DIV/0!</v>
      </c>
      <c r="D15" s="16" t="s">
        <v>32</v>
      </c>
      <c r="E15" s="17">
        <f ca="1">TODAY()+15018.5-B9/24</f>
        <v>60354.5</v>
      </c>
    </row>
    <row r="16" spans="1:12" x14ac:dyDescent="0.2">
      <c r="A16" s="18" t="s">
        <v>3</v>
      </c>
      <c r="B16" s="11"/>
      <c r="C16" s="19" t="e">
        <f ca="1">+C8+C12</f>
        <v>#DIV/0!</v>
      </c>
      <c r="D16" s="16" t="s">
        <v>33</v>
      </c>
      <c r="E16" s="17" t="e">
        <f ca="1">ROUND(2*(E15-C15)/C16,0)/2+1</f>
        <v>#DIV/0!</v>
      </c>
    </row>
    <row r="17" spans="1:18" ht="13.5" thickBot="1" x14ac:dyDescent="0.25">
      <c r="A17" s="16" t="s">
        <v>29</v>
      </c>
      <c r="B17" s="11"/>
      <c r="C17" s="11">
        <f>COUNT(C21:C2191)</f>
        <v>1</v>
      </c>
      <c r="D17" s="16" t="s">
        <v>34</v>
      </c>
      <c r="E17" s="20" t="e">
        <f ca="1">+C15+C16*E16-15018.5-C9/24</f>
        <v>#DIV/0!</v>
      </c>
    </row>
    <row r="18" spans="1:18" ht="14.25" thickTop="1" thickBot="1" x14ac:dyDescent="0.25">
      <c r="A18" s="18" t="s">
        <v>4</v>
      </c>
      <c r="B18" s="11"/>
      <c r="C18" s="21" t="e">
        <f ca="1">+C15</f>
        <v>#DIV/0!</v>
      </c>
      <c r="D18" s="22" t="e">
        <f ca="1">+C16</f>
        <v>#DIV/0!</v>
      </c>
      <c r="E18" s="23" t="s">
        <v>35</v>
      </c>
    </row>
    <row r="19" spans="1:18" ht="13.5" thickTop="1" x14ac:dyDescent="0.2">
      <c r="A19" s="27" t="s">
        <v>36</v>
      </c>
      <c r="E19" s="28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43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t="str">
        <f>$K$1</f>
        <v>IBVS 5480</v>
      </c>
      <c r="C21" s="9">
        <f>+$C$4</f>
        <v>52760.834000000003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37742.334000000003</v>
      </c>
    </row>
    <row r="22" spans="1:18" x14ac:dyDescent="0.2">
      <c r="C22" s="9"/>
      <c r="D22" s="9"/>
      <c r="Q22" s="2"/>
      <c r="R22" t="str">
        <f>IF(ABS(C22-C21)&lt;0.00001,1,"")</f>
        <v/>
      </c>
    </row>
    <row r="23" spans="1:18" x14ac:dyDescent="0.2">
      <c r="C23" s="9"/>
      <c r="D23" s="9"/>
      <c r="Q23" s="2"/>
    </row>
    <row r="24" spans="1:18" x14ac:dyDescent="0.2">
      <c r="Q24" s="2"/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2024-02-14T05:44:26Z</dcterms:modified>
</cp:coreProperties>
</file>