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91A6389-0F55-4E6E-853E-9A331542C5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E26" i="1"/>
  <c r="F26" i="1" s="1"/>
  <c r="G26" i="1" s="1"/>
  <c r="K26" i="1" s="1"/>
  <c r="E27" i="1"/>
  <c r="F27" i="1" s="1"/>
  <c r="U27" i="1" s="1"/>
  <c r="E9" i="1"/>
  <c r="D9" i="1"/>
  <c r="E21" i="1"/>
  <c r="F21" i="1"/>
  <c r="G21" i="1" s="1"/>
  <c r="I21" i="1" s="1"/>
  <c r="E22" i="1"/>
  <c r="F22" i="1" s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Q26" i="1"/>
  <c r="Q22" i="1"/>
  <c r="Q23" i="1"/>
  <c r="Q24" i="1"/>
  <c r="Q25" i="1"/>
  <c r="F16" i="1"/>
  <c r="C17" i="1"/>
  <c r="Q21" i="1"/>
  <c r="C11" i="1"/>
  <c r="C12" i="1"/>
  <c r="C16" i="1" l="1"/>
  <c r="D18" i="1" s="1"/>
  <c r="O27" i="1"/>
  <c r="O23" i="1"/>
  <c r="O21" i="1"/>
  <c r="O26" i="1"/>
  <c r="O24" i="1"/>
  <c r="O22" i="1"/>
  <c r="O25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<sst xmlns="http://schemas.openxmlformats.org/spreadsheetml/2006/main" count="62" uniqueCount="51">
  <si>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</si>
  <si>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</si>
  <si>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</si>
  <si>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</si>
  <si>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</si>
  <si>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</si>
  <si>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</si>
  <si>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</si>
  <si>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</si>
  <si>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</si>
  <si>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</si>
  <si>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</si>
  <si>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</si>
  <si>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</si>
  <si>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</si>
  <si>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</si>
  <si>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</si>
  <si>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</si>
  <si>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</si>
  <si>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</si>
  <si>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</si>
  <si>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</si>
  <si>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</si>
  <si>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</si>
  <si>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</si>
  <si>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</si>
  <si>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</si>
  <si>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</si>
  <si>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</si>
  <si>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</si>
  <si>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</si>
  <si>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</si>
  <si>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</si>
  <si>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</si>
  <si>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</si>
  <si>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</si>
  <si>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</si>
  <si>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</si>
  <si>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</si>
  <si>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</si>
  <si>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</si>
  <si>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V1140 Her</t>
  </si>
  <si>
    <t>2013a</t>
  </si>
  <si>
    <t>G3490-0705</t>
  </si>
  <si>
    <t>EW</t>
  </si>
  <si>
    <t>V1140 Her / GSC 3490-0705</t>
  </si>
  <si>
    <t>GCVS</t>
  </si>
  <si>
    <t>IBVS 6149</t>
  </si>
  <si>
    <t>OEJV 0168</t>
  </si>
  <si>
    <t>I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</si>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</sst>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8F-42A9-94E7-01980E1067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8F-42A9-94E7-01980E1067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8F-42A9-94E7-01980E1067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1.8599999995785765E-2</c:v>
                </c:pt>
                <c:pt idx="2">
                  <c:v>1.8759999999019783E-2</c:v>
                </c:pt>
                <c:pt idx="3">
                  <c:v>1.8899999995483086E-2</c:v>
                </c:pt>
                <c:pt idx="4">
                  <c:v>1.7249999997147825E-2</c:v>
                </c:pt>
                <c:pt idx="5">
                  <c:v>1.9899999999324791E-2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8F-42A9-94E7-01980E1067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8F-42A9-94E7-01980E1067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8F-42A9-94E7-01980E1067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6.3E-3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8F-42A9-94E7-01980E1067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-3.1825166031583529E-5</c:v>
                </c:pt>
                <c:pt idx="1">
                  <c:v>1.8550254975452939E-2</c:v>
                </c:pt>
                <c:pt idx="2">
                  <c:v>1.8692636475561835E-2</c:v>
                </c:pt>
                <c:pt idx="3">
                  <c:v>1.8692636475561835E-2</c:v>
                </c:pt>
                <c:pt idx="4">
                  <c:v>1.7734797293011084E-2</c:v>
                </c:pt>
                <c:pt idx="5">
                  <c:v>1.9771499933205143E-2</c:v>
                </c:pt>
                <c:pt idx="6">
                  <c:v>1.9772147121842002E-2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8F-42A9-94E7-01980E1067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14356</c:v>
                </c:pt>
                <c:pt idx="2">
                  <c:v>14466</c:v>
                </c:pt>
                <c:pt idx="3">
                  <c:v>14466</c:v>
                </c:pt>
                <c:pt idx="4">
                  <c:v>13726</c:v>
                </c:pt>
                <c:pt idx="5">
                  <c:v>15299.5</c:v>
                </c:pt>
                <c:pt idx="6">
                  <c:v>15300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1.0499999996682163E-2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8F-42A9-94E7-01980E106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25768"/>
        <c:axId val="1"/>
      </c:scatterChart>
      <c:valAx>
        <c:axId val="40222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25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E3863A-A501-C31F-1071-5C7C5B167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15.530999999999999</v>
      </c>
      <c r="L1" s="39">
        <v>46.520570000000006</v>
      </c>
      <c r="M1" s="40">
        <v>51390.675000000003</v>
      </c>
      <c r="N1" s="40">
        <v>0.373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51390.675000000003</v>
      </c>
      <c r="D4" s="28">
        <v>0.373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9">
        <v>51390.675000000003</v>
      </c>
      <c r="D7" s="29" t="s">
        <v>46</v>
      </c>
    </row>
    <row r="8" spans="1:15">
      <c r="A8" t="s">
        <v>3</v>
      </c>
      <c r="C8" s="49">
        <v>0.373</v>
      </c>
      <c r="D8" s="29" t="s">
        <v>46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-3.1825166031583529E-5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1.2943772737172278E-6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57097.594772147124</v>
      </c>
      <c r="E15" s="14" t="s">
        <v>34</v>
      </c>
      <c r="F15" s="32">
        <v>1</v>
      </c>
    </row>
    <row r="16" spans="1:15">
      <c r="A16" s="16" t="s">
        <v>4</v>
      </c>
      <c r="B16" s="10"/>
      <c r="C16" s="17">
        <f ca="1">+C8+C12</f>
        <v>0.3730012943772737</v>
      </c>
      <c r="E16" s="14" t="s">
        <v>30</v>
      </c>
      <c r="F16" s="33">
        <f ca="1">NOW()+15018.5+$C$5/24</f>
        <v>60354.784720717587</v>
      </c>
    </row>
    <row r="17" spans="1:21" ht="13.5" thickBot="1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24033.5</v>
      </c>
    </row>
    <row r="18" spans="1:21" ht="14.25" thickTop="1" thickBot="1">
      <c r="A18" s="16" t="s">
        <v>5</v>
      </c>
      <c r="B18" s="10"/>
      <c r="C18" s="19">
        <f ca="1">+C15</f>
        <v>57097.594772147124</v>
      </c>
      <c r="D18" s="20">
        <f ca="1">+C16</f>
        <v>0.3730012943772737</v>
      </c>
      <c r="E18" s="14" t="s">
        <v>36</v>
      </c>
      <c r="F18" s="23">
        <f ca="1">ROUND(2*(F16-$C$15)/$C$16,0)/2+F15</f>
        <v>8733.5</v>
      </c>
    </row>
    <row r="19" spans="1:21" ht="13.5" thickTop="1">
      <c r="E19" s="14" t="s">
        <v>31</v>
      </c>
      <c r="F19" s="18">
        <f ca="1">+$C$15+$C$16*F18-15018.5-$C$5/24</f>
        <v>45337.097409924383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46</v>
      </c>
      <c r="C21" s="8">
        <v>51390.675000000003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7" ca="1" si="3">+C$11+C$12*$F21</f>
        <v>-3.1825166031583529E-5</v>
      </c>
      <c r="Q21" s="2">
        <f t="shared" ref="Q21:Q27" si="4">+C21-15018.5</f>
        <v>36372.175000000003</v>
      </c>
    </row>
    <row r="22" spans="1:21">
      <c r="A22" s="42" t="s">
        <v>47</v>
      </c>
      <c r="B22" s="43" t="s">
        <v>49</v>
      </c>
      <c r="C22" s="42">
        <v>56745.481599999999</v>
      </c>
      <c r="D22" s="42">
        <v>1.5E-3</v>
      </c>
      <c r="E22">
        <f t="shared" si="0"/>
        <v>14356.049865951732</v>
      </c>
      <c r="F22">
        <f t="shared" si="1"/>
        <v>14356</v>
      </c>
      <c r="G22">
        <f t="shared" si="2"/>
        <v>1.8599999995785765E-2</v>
      </c>
      <c r="K22">
        <f>+G22</f>
        <v>1.8599999995785765E-2</v>
      </c>
      <c r="O22">
        <f t="shared" ca="1" si="3"/>
        <v>1.8550254975452939E-2</v>
      </c>
      <c r="Q22" s="2">
        <f t="shared" si="4"/>
        <v>41726.981599999999</v>
      </c>
    </row>
    <row r="23" spans="1:21">
      <c r="A23" s="44" t="s">
        <v>48</v>
      </c>
      <c r="B23" s="45" t="s">
        <v>49</v>
      </c>
      <c r="C23" s="46">
        <v>56786.511760000001</v>
      </c>
      <c r="D23" s="44">
        <v>5.0000000000000001E-4</v>
      </c>
      <c r="E23">
        <f t="shared" si="0"/>
        <v>14466.050294906161</v>
      </c>
      <c r="F23">
        <f t="shared" si="1"/>
        <v>14466</v>
      </c>
      <c r="G23">
        <f t="shared" si="2"/>
        <v>1.8759999999019783E-2</v>
      </c>
      <c r="K23">
        <f>+G23</f>
        <v>1.8759999999019783E-2</v>
      </c>
      <c r="O23">
        <f t="shared" ca="1" si="3"/>
        <v>1.8692636475561835E-2</v>
      </c>
      <c r="Q23" s="2">
        <f t="shared" si="4"/>
        <v>41768.011760000001</v>
      </c>
    </row>
    <row r="24" spans="1:21">
      <c r="A24" s="44" t="s">
        <v>48</v>
      </c>
      <c r="B24" s="45" t="s">
        <v>49</v>
      </c>
      <c r="C24" s="46">
        <v>56786.511899999998</v>
      </c>
      <c r="D24" s="44">
        <v>2.0000000000000001E-4</v>
      </c>
      <c r="E24">
        <f t="shared" si="0"/>
        <v>14466.050670241273</v>
      </c>
      <c r="F24">
        <f t="shared" si="1"/>
        <v>14466</v>
      </c>
      <c r="G24">
        <f t="shared" si="2"/>
        <v>1.8899999995483086E-2</v>
      </c>
      <c r="K24">
        <f>+G24</f>
        <v>1.8899999995483086E-2</v>
      </c>
      <c r="O24">
        <f t="shared" ca="1" si="3"/>
        <v>1.8692636475561835E-2</v>
      </c>
      <c r="Q24" s="2">
        <f t="shared" si="4"/>
        <v>41768.011899999998</v>
      </c>
    </row>
    <row r="25" spans="1:21">
      <c r="A25" s="44" t="s">
        <v>48</v>
      </c>
      <c r="B25" s="45" t="s">
        <v>49</v>
      </c>
      <c r="C25" s="46">
        <v>56510.490250000003</v>
      </c>
      <c r="D25" s="44">
        <v>2.9999999999999997E-4</v>
      </c>
      <c r="E25">
        <f t="shared" si="0"/>
        <v>13726.046246648793</v>
      </c>
      <c r="F25">
        <f t="shared" si="1"/>
        <v>13726</v>
      </c>
      <c r="G25">
        <f t="shared" si="2"/>
        <v>1.7249999997147825E-2</v>
      </c>
      <c r="K25">
        <f>+G25</f>
        <v>1.7249999997147825E-2</v>
      </c>
      <c r="O25">
        <f t="shared" ca="1" si="3"/>
        <v>1.7734797293011084E-2</v>
      </c>
      <c r="Q25" s="2">
        <f t="shared" si="4"/>
        <v>41491.990250000003</v>
      </c>
    </row>
    <row r="26" spans="1:21">
      <c r="A26" s="47" t="s">
        <v>50</v>
      </c>
      <c r="B26" s="48"/>
      <c r="C26" s="47">
        <v>57097.4084</v>
      </c>
      <c r="D26" s="47">
        <v>6.3E-3</v>
      </c>
      <c r="E26">
        <f t="shared" si="0"/>
        <v>15299.553351206427</v>
      </c>
      <c r="F26">
        <f t="shared" si="1"/>
        <v>15299.5</v>
      </c>
      <c r="G26">
        <f t="shared" si="2"/>
        <v>1.9899999999324791E-2</v>
      </c>
      <c r="K26">
        <f>+G26</f>
        <v>1.9899999999324791E-2</v>
      </c>
      <c r="O26">
        <f t="shared" ca="1" si="3"/>
        <v>1.9771499933205143E-2</v>
      </c>
      <c r="Q26" s="2">
        <f t="shared" si="4"/>
        <v>42078.9084</v>
      </c>
    </row>
    <row r="27" spans="1:21">
      <c r="A27" s="47" t="s">
        <v>50</v>
      </c>
      <c r="B27" s="48"/>
      <c r="C27" s="47">
        <v>57097.585500000001</v>
      </c>
      <c r="D27" s="47">
        <v>1.6000000000000001E-3</v>
      </c>
      <c r="E27">
        <f t="shared" si="0"/>
        <v>15300.028150134043</v>
      </c>
      <c r="F27">
        <f t="shared" si="1"/>
        <v>15300</v>
      </c>
      <c r="O27">
        <f t="shared" ca="1" si="3"/>
        <v>1.9772147121842002E-2</v>
      </c>
      <c r="Q27" s="2">
        <f t="shared" si="4"/>
        <v>42079.085500000001</v>
      </c>
      <c r="U27">
        <f>+C27-(C$7+F27*C$8)</f>
        <v>1.0499999996682163E-2</v>
      </c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2024-02-14T05:49:59Z</dcterms:modified>
</cp:coreProperties>
</file>