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69682B2-DCCC-464B-A43E-9A201CECB38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/>
  <c r="G29" i="1"/>
  <c r="J29" i="1"/>
  <c r="F11" i="1"/>
  <c r="Q29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Q22" i="1"/>
  <c r="Q23" i="1"/>
  <c r="Q24" i="1"/>
  <c r="Q25" i="1"/>
  <c r="Q26" i="1"/>
  <c r="Q27" i="1"/>
  <c r="Q28" i="1"/>
  <c r="G11" i="1"/>
  <c r="C2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2" i="1" l="1"/>
  <c r="O23" i="1"/>
  <c r="O27" i="1"/>
  <c r="O28" i="1"/>
  <c r="O21" i="1"/>
  <c r="O25" i="1"/>
  <c r="O29" i="1"/>
  <c r="O26" i="1"/>
  <c r="O24" i="1"/>
  <c r="C15" i="1"/>
  <c r="C18" i="1" l="1"/>
  <c r="E16" i="1"/>
  <c r="E17" i="1" s="1"/>
</calcChain>
</file>

<file path=xl/sharedStrings.xml><?xml version="1.0" encoding="utf-8"?>
<sst xmlns="http://schemas.openxmlformats.org/spreadsheetml/2006/main" count="65" uniqueCount="54">
  <si>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</si>
  <si>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</si>
  <si>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</si>
  <si>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</si>
  <si>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</si>
  <si>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</si>
  <si>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</si>
  <si>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</si>
  <si>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</si>
  <si>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</si>
  <si>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</si>
  <si>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</si>
  <si>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</si>
  <si>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</si>
  <si>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</si>
  <si>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</si>
  <si>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</si>
  <si>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</si>
  <si>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</si>
  <si>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</si>
  <si>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</si>
  <si>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</si>
  <si>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</si>
  <si>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</si>
  <si>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</si>
  <si>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</si>
  <si>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</si>
  <si>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</si>
  <si>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</si>
  <si>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</si>
  <si>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</si>
  <si>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</si>
  <si>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</si>
  <si>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</si>
  <si>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</si>
  <si>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</si>
  <si>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</si>
  <si>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</si>
  <si>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</si>
  <si>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</si>
  <si>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</si>
  <si>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BD +7°3142</t>
  </si>
  <si>
    <t>IBVS 5777</t>
  </si>
  <si>
    <t>I</t>
  </si>
  <si>
    <t>IBVS 5898</t>
  </si>
  <si>
    <t>II</t>
  </si>
  <si>
    <t>IBVS 6005</t>
  </si>
  <si>
    <t>Rucinski 13</t>
  </si>
  <si>
    <t>Her</t>
  </si>
  <si>
    <t>RRAB</t>
  </si>
  <si>
    <t>V1161 Her / GSC 0380-0247 / BD +7°3142</t>
  </si>
  <si>
    <t>IBVS 6050</t>
  </si>
  <si>
    <t>CCD</t>
  </si>
  <si>
    <t>Nelson Pers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</si>
</sst>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0" xfId="0" applyFont="1" applyAlignment="1"/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V1161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80451127819549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-87</c:v>
                </c:pt>
                <c:pt idx="2">
                  <c:v>-4</c:v>
                </c:pt>
                <c:pt idx="3">
                  <c:v>-3.5</c:v>
                </c:pt>
                <c:pt idx="4">
                  <c:v>5386</c:v>
                </c:pt>
                <c:pt idx="5">
                  <c:v>5389.5</c:v>
                </c:pt>
                <c:pt idx="6">
                  <c:v>5393</c:v>
                </c:pt>
                <c:pt idx="7">
                  <c:v>5393.5</c:v>
                </c:pt>
                <c:pt idx="8">
                  <c:v>8075.5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6C-4753-8D48-2FA3A714119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-87</c:v>
                </c:pt>
                <c:pt idx="2">
                  <c:v>-4</c:v>
                </c:pt>
                <c:pt idx="3">
                  <c:v>-3.5</c:v>
                </c:pt>
                <c:pt idx="4">
                  <c:v>5386</c:v>
                </c:pt>
                <c:pt idx="5">
                  <c:v>5389.5</c:v>
                </c:pt>
                <c:pt idx="6">
                  <c:v>5393</c:v>
                </c:pt>
                <c:pt idx="7">
                  <c:v>5393.5</c:v>
                </c:pt>
                <c:pt idx="8">
                  <c:v>8075.5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1.7989999978453852E-3</c:v>
                </c:pt>
                <c:pt idx="2">
                  <c:v>8.0800000432645902E-4</c:v>
                </c:pt>
                <c:pt idx="3">
                  <c:v>3.069499995035585E-3</c:v>
                </c:pt>
                <c:pt idx="4">
                  <c:v>7.6779999944847077E-3</c:v>
                </c:pt>
                <c:pt idx="5">
                  <c:v>9.1084999949089251E-3</c:v>
                </c:pt>
                <c:pt idx="6">
                  <c:v>7.5389999983599409E-3</c:v>
                </c:pt>
                <c:pt idx="7">
                  <c:v>8.6004999975557439E-3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6C-4753-8D48-2FA3A714119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-87</c:v>
                </c:pt>
                <c:pt idx="2">
                  <c:v>-4</c:v>
                </c:pt>
                <c:pt idx="3">
                  <c:v>-3.5</c:v>
                </c:pt>
                <c:pt idx="4">
                  <c:v>5386</c:v>
                </c:pt>
                <c:pt idx="5">
                  <c:v>5389.5</c:v>
                </c:pt>
                <c:pt idx="6">
                  <c:v>5393</c:v>
                </c:pt>
                <c:pt idx="7">
                  <c:v>5393.5</c:v>
                </c:pt>
                <c:pt idx="8">
                  <c:v>8075.5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8">
                  <c:v>2.3547357050119899E-3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6C-4753-8D48-2FA3A714119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-87</c:v>
                </c:pt>
                <c:pt idx="2">
                  <c:v>-4</c:v>
                </c:pt>
                <c:pt idx="3">
                  <c:v>-3.5</c:v>
                </c:pt>
                <c:pt idx="4">
                  <c:v>5386</c:v>
                </c:pt>
                <c:pt idx="5">
                  <c:v>5389.5</c:v>
                </c:pt>
                <c:pt idx="6">
                  <c:v>5393</c:v>
                </c:pt>
                <c:pt idx="7">
                  <c:v>5393.5</c:v>
                </c:pt>
                <c:pt idx="8">
                  <c:v>8075.5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6C-4753-8D48-2FA3A714119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-87</c:v>
                </c:pt>
                <c:pt idx="2">
                  <c:v>-4</c:v>
                </c:pt>
                <c:pt idx="3">
                  <c:v>-3.5</c:v>
                </c:pt>
                <c:pt idx="4">
                  <c:v>5386</c:v>
                </c:pt>
                <c:pt idx="5">
                  <c:v>5389.5</c:v>
                </c:pt>
                <c:pt idx="6">
                  <c:v>5393</c:v>
                </c:pt>
                <c:pt idx="7">
                  <c:v>5393.5</c:v>
                </c:pt>
                <c:pt idx="8">
                  <c:v>8075.5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6C-4753-8D48-2FA3A714119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-87</c:v>
                </c:pt>
                <c:pt idx="2">
                  <c:v>-4</c:v>
                </c:pt>
                <c:pt idx="3">
                  <c:v>-3.5</c:v>
                </c:pt>
                <c:pt idx="4">
                  <c:v>5386</c:v>
                </c:pt>
                <c:pt idx="5">
                  <c:v>5389.5</c:v>
                </c:pt>
                <c:pt idx="6">
                  <c:v>5393</c:v>
                </c:pt>
                <c:pt idx="7">
                  <c:v>5393.5</c:v>
                </c:pt>
                <c:pt idx="8">
                  <c:v>8075.5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6C-4753-8D48-2FA3A714119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-87</c:v>
                </c:pt>
                <c:pt idx="2">
                  <c:v>-4</c:v>
                </c:pt>
                <c:pt idx="3">
                  <c:v>-3.5</c:v>
                </c:pt>
                <c:pt idx="4">
                  <c:v>5386</c:v>
                </c:pt>
                <c:pt idx="5">
                  <c:v>5389.5</c:v>
                </c:pt>
                <c:pt idx="6">
                  <c:v>5393</c:v>
                </c:pt>
                <c:pt idx="7">
                  <c:v>5393.5</c:v>
                </c:pt>
                <c:pt idx="8">
                  <c:v>8075.5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6C-4753-8D48-2FA3A714119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-87</c:v>
                </c:pt>
                <c:pt idx="2">
                  <c:v>-4</c:v>
                </c:pt>
                <c:pt idx="3">
                  <c:v>-3.5</c:v>
                </c:pt>
                <c:pt idx="4">
                  <c:v>5386</c:v>
                </c:pt>
                <c:pt idx="5">
                  <c:v>5389.5</c:v>
                </c:pt>
                <c:pt idx="6">
                  <c:v>5393</c:v>
                </c:pt>
                <c:pt idx="7">
                  <c:v>5393.5</c:v>
                </c:pt>
                <c:pt idx="8">
                  <c:v>8075.5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2.1458808016134329E-3</c:v>
                </c:pt>
                <c:pt idx="1">
                  <c:v>2.0821413426163208E-3</c:v>
                </c:pt>
                <c:pt idx="2">
                  <c:v>2.1429502517744852E-3</c:v>
                </c:pt>
                <c:pt idx="3">
                  <c:v>2.1433165705043535E-3</c:v>
                </c:pt>
                <c:pt idx="4">
                  <c:v>6.0918661597564863E-3</c:v>
                </c:pt>
                <c:pt idx="5">
                  <c:v>6.0944303908655652E-3</c:v>
                </c:pt>
                <c:pt idx="6">
                  <c:v>6.0969946219746442E-3</c:v>
                </c:pt>
                <c:pt idx="7">
                  <c:v>6.097360940704513E-3</c:v>
                </c:pt>
                <c:pt idx="8">
                  <c:v>8.0622946077189336E-3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6C-4753-8D48-2FA3A714119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-87</c:v>
                </c:pt>
                <c:pt idx="2">
                  <c:v>-4</c:v>
                </c:pt>
                <c:pt idx="3">
                  <c:v>-3.5</c:v>
                </c:pt>
                <c:pt idx="4">
                  <c:v>5386</c:v>
                </c:pt>
                <c:pt idx="5">
                  <c:v>5389.5</c:v>
                </c:pt>
                <c:pt idx="6">
                  <c:v>5393</c:v>
                </c:pt>
                <c:pt idx="7">
                  <c:v>5393.5</c:v>
                </c:pt>
                <c:pt idx="8">
                  <c:v>8075.5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76C-4753-8D48-2FA3A7141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632072"/>
        <c:axId val="1"/>
      </c:scatterChart>
      <c:valAx>
        <c:axId val="698632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8632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8045112781954886"/>
          <c:y val="0.92375366568914952"/>
          <c:w val="0.7759398496240601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4E65EE1-6B3E-1692-54B6-2CDE1AFE1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s="30"/>
      <c r="F1" t="s">
        <v>41</v>
      </c>
    </row>
    <row r="2" spans="1:7" x14ac:dyDescent="0.2">
      <c r="A2" t="s">
        <v>23</v>
      </c>
      <c r="B2" s="36" t="s">
        <v>49</v>
      </c>
      <c r="C2" s="3"/>
      <c r="D2" s="3" t="s">
        <v>48</v>
      </c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54212.813600000001</v>
      </c>
      <c r="D4" s="9">
        <v>0.27527699999999999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v>54212.813600000001</v>
      </c>
    </row>
    <row r="8" spans="1:7" x14ac:dyDescent="0.2">
      <c r="A8" t="s">
        <v>3</v>
      </c>
      <c r="C8">
        <v>0.27527699999999999</v>
      </c>
      <c r="D8" s="33" t="s">
        <v>47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2.1458808016134329E-3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7.3263745973692038E-7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39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60354.78826400463</v>
      </c>
    </row>
    <row r="15" spans="1:7" x14ac:dyDescent="0.2">
      <c r="A15" s="14" t="s">
        <v>17</v>
      </c>
      <c r="B15" s="12"/>
      <c r="C15" s="15">
        <f ca="1">(C7+C11)+(C8+C12)*INT(MAX(F21:F3533))</f>
        <v>56435.683436928295</v>
      </c>
      <c r="D15" s="16" t="s">
        <v>40</v>
      </c>
      <c r="E15" s="17">
        <f ca="1">ROUND(2*(E14-$C$7)/$C$8,0)/2+E13</f>
        <v>22313</v>
      </c>
    </row>
    <row r="16" spans="1:7" x14ac:dyDescent="0.2">
      <c r="A16" s="18" t="s">
        <v>4</v>
      </c>
      <c r="B16" s="12"/>
      <c r="C16" s="19">
        <f ca="1">+C8+C12</f>
        <v>0.27527773263745975</v>
      </c>
      <c r="D16" s="16" t="s">
        <v>33</v>
      </c>
      <c r="E16" s="26">
        <f ca="1">ROUND(2*(E14-$C$15)/$C$16,0)/2+E13</f>
        <v>14238</v>
      </c>
    </row>
    <row r="17" spans="1:22" ht="13.5" thickBot="1" x14ac:dyDescent="0.25">
      <c r="A17" s="16" t="s">
        <v>29</v>
      </c>
      <c r="B17" s="12"/>
      <c r="C17" s="12">
        <f>COUNT(C21:C2191)</f>
        <v>9</v>
      </c>
      <c r="D17" s="16" t="s">
        <v>34</v>
      </c>
      <c r="E17" s="20">
        <f ca="1">+$C$15+$C$16*E16-15018.5-$C$9/24</f>
        <v>45336.983627553782</v>
      </c>
    </row>
    <row r="18" spans="1:22" ht="14.25" thickTop="1" thickBot="1" x14ac:dyDescent="0.25">
      <c r="A18" s="18" t="s">
        <v>5</v>
      </c>
      <c r="B18" s="12"/>
      <c r="C18" s="21">
        <f ca="1">+C15</f>
        <v>56435.683436928295</v>
      </c>
      <c r="D18" s="22">
        <f ca="1">+C16</f>
        <v>0.27527773263745975</v>
      </c>
      <c r="E18" s="23" t="s">
        <v>35</v>
      </c>
    </row>
    <row r="19" spans="1:22" ht="13.5" thickTop="1" x14ac:dyDescent="0.2">
      <c r="A19" s="27" t="s">
        <v>36</v>
      </c>
      <c r="E19" s="28">
        <v>21</v>
      </c>
    </row>
    <row r="20" spans="1:22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28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9" t="s">
        <v>38</v>
      </c>
    </row>
    <row r="21" spans="1:22" x14ac:dyDescent="0.2">
      <c r="A21" s="33" t="s">
        <v>47</v>
      </c>
      <c r="C21" s="10">
        <f>+C4</f>
        <v>54212.813600000001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2.1458808016134329E-3</v>
      </c>
      <c r="Q21" s="2">
        <f>+C21-15018.5</f>
        <v>39194.313600000001</v>
      </c>
    </row>
    <row r="22" spans="1:22" x14ac:dyDescent="0.2">
      <c r="A22" s="31" t="s">
        <v>42</v>
      </c>
      <c r="B22" s="32" t="s">
        <v>43</v>
      </c>
      <c r="C22" s="31">
        <v>54188.866300000002</v>
      </c>
      <c r="D22" s="31">
        <v>1E-4</v>
      </c>
      <c r="E22">
        <f t="shared" ref="E22:E28" si="0">+(C22-C$7)/C$8</f>
        <v>-86.993464764581915</v>
      </c>
      <c r="F22">
        <f t="shared" ref="F22:F29" si="1">ROUND(2*E22,0)/2</f>
        <v>-87</v>
      </c>
      <c r="G22">
        <f t="shared" ref="G22:G28" si="2">+C22-(C$7+F22*C$8)</f>
        <v>1.7989999978453852E-3</v>
      </c>
      <c r="I22">
        <f t="shared" ref="I22:I28" si="3">+G22</f>
        <v>1.7989999978453852E-3</v>
      </c>
      <c r="O22">
        <f t="shared" ref="O22:O28" ca="1" si="4">+C$11+C$12*$F22</f>
        <v>2.0821413426163208E-3</v>
      </c>
      <c r="Q22" s="2">
        <f t="shared" ref="Q22:Q28" si="5">+C22-15018.5</f>
        <v>39170.366300000002</v>
      </c>
    </row>
    <row r="23" spans="1:22" x14ac:dyDescent="0.2">
      <c r="A23" s="31" t="s">
        <v>44</v>
      </c>
      <c r="B23" s="32" t="s">
        <v>45</v>
      </c>
      <c r="C23" s="31">
        <v>54211.713300000003</v>
      </c>
      <c r="D23" s="31">
        <v>1E-4</v>
      </c>
      <c r="E23">
        <f t="shared" si="0"/>
        <v>-3.9970647747477708</v>
      </c>
      <c r="F23">
        <f t="shared" si="1"/>
        <v>-4</v>
      </c>
      <c r="G23">
        <f t="shared" si="2"/>
        <v>8.0800000432645902E-4</v>
      </c>
      <c r="I23">
        <f t="shared" si="3"/>
        <v>8.0800000432645902E-4</v>
      </c>
      <c r="O23">
        <f t="shared" ca="1" si="4"/>
        <v>2.1429502517744852E-3</v>
      </c>
      <c r="Q23" s="2">
        <f t="shared" si="5"/>
        <v>39193.213300000003</v>
      </c>
    </row>
    <row r="24" spans="1:22" x14ac:dyDescent="0.2">
      <c r="A24" s="31" t="s">
        <v>44</v>
      </c>
      <c r="B24" s="32" t="s">
        <v>43</v>
      </c>
      <c r="C24" s="31">
        <v>54211.853199999998</v>
      </c>
      <c r="D24" s="31">
        <v>1E-4</v>
      </c>
      <c r="E24">
        <f t="shared" si="0"/>
        <v>-3.4888494135128396</v>
      </c>
      <c r="F24">
        <f t="shared" si="1"/>
        <v>-3.5</v>
      </c>
      <c r="G24">
        <f t="shared" si="2"/>
        <v>3.069499995035585E-3</v>
      </c>
      <c r="I24">
        <f t="shared" si="3"/>
        <v>3.069499995035585E-3</v>
      </c>
      <c r="O24">
        <f t="shared" ca="1" si="4"/>
        <v>2.1433165705043535E-3</v>
      </c>
      <c r="Q24" s="2">
        <f t="shared" si="5"/>
        <v>39193.353199999998</v>
      </c>
    </row>
    <row r="25" spans="1:22" x14ac:dyDescent="0.2">
      <c r="A25" s="31" t="s">
        <v>46</v>
      </c>
      <c r="B25" s="32" t="s">
        <v>45</v>
      </c>
      <c r="C25" s="31">
        <v>55695.463199999998</v>
      </c>
      <c r="D25" s="31">
        <v>2.0000000000000001E-4</v>
      </c>
      <c r="E25">
        <f t="shared" si="0"/>
        <v>5386.0278919052334</v>
      </c>
      <c r="F25">
        <f t="shared" si="1"/>
        <v>5386</v>
      </c>
      <c r="G25">
        <f t="shared" si="2"/>
        <v>7.6779999944847077E-3</v>
      </c>
      <c r="I25">
        <f t="shared" si="3"/>
        <v>7.6779999944847077E-3</v>
      </c>
      <c r="O25">
        <f t="shared" ca="1" si="4"/>
        <v>6.0918661597564863E-3</v>
      </c>
      <c r="Q25" s="2">
        <f t="shared" si="5"/>
        <v>40676.963199999998</v>
      </c>
    </row>
    <row r="26" spans="1:22" x14ac:dyDescent="0.2">
      <c r="A26" s="31" t="s">
        <v>46</v>
      </c>
      <c r="B26" s="32" t="s">
        <v>43</v>
      </c>
      <c r="C26" s="31">
        <v>55696.428099999997</v>
      </c>
      <c r="D26" s="31">
        <v>2.0000000000000001E-4</v>
      </c>
      <c r="E26">
        <f t="shared" si="0"/>
        <v>5389.5330884890345</v>
      </c>
      <c r="F26">
        <f t="shared" si="1"/>
        <v>5389.5</v>
      </c>
      <c r="G26">
        <f t="shared" si="2"/>
        <v>9.1084999949089251E-3</v>
      </c>
      <c r="I26">
        <f t="shared" si="3"/>
        <v>9.1084999949089251E-3</v>
      </c>
      <c r="O26">
        <f t="shared" ca="1" si="4"/>
        <v>6.0944303908655652E-3</v>
      </c>
      <c r="Q26" s="2">
        <f t="shared" si="5"/>
        <v>40677.928099999997</v>
      </c>
    </row>
    <row r="27" spans="1:22" x14ac:dyDescent="0.2">
      <c r="A27" s="31" t="s">
        <v>46</v>
      </c>
      <c r="B27" s="32" t="s">
        <v>45</v>
      </c>
      <c r="C27" s="31">
        <v>55697.39</v>
      </c>
      <c r="D27" s="31">
        <v>2.0000000000000001E-4</v>
      </c>
      <c r="E27">
        <f t="shared" si="0"/>
        <v>5393.0273869593102</v>
      </c>
      <c r="F27">
        <f t="shared" si="1"/>
        <v>5393</v>
      </c>
      <c r="G27">
        <f t="shared" si="2"/>
        <v>7.5389999983599409E-3</v>
      </c>
      <c r="I27">
        <f t="shared" si="3"/>
        <v>7.5389999983599409E-3</v>
      </c>
      <c r="O27">
        <f t="shared" ca="1" si="4"/>
        <v>6.0969946219746442E-3</v>
      </c>
      <c r="Q27" s="2">
        <f t="shared" si="5"/>
        <v>40678.89</v>
      </c>
    </row>
    <row r="28" spans="1:22" x14ac:dyDescent="0.2">
      <c r="A28" s="31" t="s">
        <v>46</v>
      </c>
      <c r="B28" s="32" t="s">
        <v>43</v>
      </c>
      <c r="C28" s="31">
        <v>55697.528700000003</v>
      </c>
      <c r="D28" s="31">
        <v>2.0000000000000001E-4</v>
      </c>
      <c r="E28">
        <f t="shared" si="0"/>
        <v>5393.5312430751619</v>
      </c>
      <c r="F28">
        <f t="shared" si="1"/>
        <v>5393.5</v>
      </c>
      <c r="G28">
        <f t="shared" si="2"/>
        <v>8.6004999975557439E-3</v>
      </c>
      <c r="I28">
        <f t="shared" si="3"/>
        <v>8.6004999975557439E-3</v>
      </c>
      <c r="O28">
        <f t="shared" ca="1" si="4"/>
        <v>6.097360940704513E-3</v>
      </c>
      <c r="Q28" s="2">
        <f t="shared" si="5"/>
        <v>40679.028700000003</v>
      </c>
    </row>
    <row r="29" spans="1:22" x14ac:dyDescent="0.2">
      <c r="A29" s="34" t="s">
        <v>51</v>
      </c>
      <c r="C29" s="35">
        <v>56435.815368235708</v>
      </c>
      <c r="D29" s="35">
        <v>5.9999999999999995E-4</v>
      </c>
      <c r="E29">
        <f>+(C29-C$7)/C$8</f>
        <v>8075.5085540590262</v>
      </c>
      <c r="F29">
        <f t="shared" si="1"/>
        <v>8075.5</v>
      </c>
      <c r="G29">
        <f>+C29-(C$7+F29*C$8)</f>
        <v>2.3547357050119899E-3</v>
      </c>
      <c r="J29">
        <f>+G29</f>
        <v>2.3547357050119899E-3</v>
      </c>
      <c r="O29">
        <f ca="1">+C$11+C$12*$F29</f>
        <v>8.0622946077189336E-3</v>
      </c>
      <c r="Q29" s="2">
        <f>+C29-15018.5</f>
        <v>41417.315368235708</v>
      </c>
      <c r="V29" s="37" t="s">
        <v>53</v>
      </c>
    </row>
    <row r="30" spans="1:22" x14ac:dyDescent="0.2">
      <c r="C30" s="10"/>
      <c r="D30" s="10"/>
      <c r="Q30" s="2"/>
    </row>
    <row r="31" spans="1:22" x14ac:dyDescent="0.2">
      <c r="C31" s="10"/>
      <c r="D31" s="10"/>
      <c r="Q31" s="2"/>
    </row>
    <row r="32" spans="1:22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2024-02-14T05:55:06Z</dcterms:modified>
</cp:coreProperties>
</file>