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E4B02D-EC0A-4F80-8579-A16AFF147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F35" i="1"/>
  <c r="E35" i="1"/>
  <c r="D9" i="1"/>
  <c r="C9" i="1"/>
  <c r="Q35" i="1"/>
  <c r="E22" i="1"/>
  <c r="F22" i="1"/>
  <c r="E23" i="1"/>
  <c r="F23" i="1"/>
  <c r="E26" i="1"/>
  <c r="F26" i="1"/>
  <c r="E27" i="1"/>
  <c r="F27" i="1"/>
  <c r="E30" i="1"/>
  <c r="F30" i="1"/>
  <c r="Q34" i="1"/>
  <c r="C7" i="1"/>
  <c r="G35" i="1"/>
  <c r="K35" i="1"/>
  <c r="C8" i="1"/>
  <c r="E31" i="1"/>
  <c r="F31" i="1"/>
  <c r="E33" i="1"/>
  <c r="F33" i="1"/>
  <c r="G33" i="1"/>
  <c r="K33" i="1"/>
  <c r="F16" i="1"/>
  <c r="F17" i="1" s="1"/>
  <c r="C17" i="1"/>
  <c r="Q33" i="1"/>
  <c r="Q32" i="1"/>
  <c r="Q31" i="1"/>
  <c r="Q21" i="1"/>
  <c r="Q22" i="1"/>
  <c r="Q23" i="1"/>
  <c r="Q24" i="1"/>
  <c r="Q25" i="1"/>
  <c r="Q26" i="1"/>
  <c r="Q27" i="1"/>
  <c r="Q29" i="1"/>
  <c r="Q30" i="1"/>
  <c r="Q28" i="1"/>
  <c r="G26" i="1"/>
  <c r="K26" i="1"/>
  <c r="E24" i="1"/>
  <c r="F24" i="1"/>
  <c r="G24" i="1"/>
  <c r="K24" i="1"/>
  <c r="E29" i="1"/>
  <c r="F29" i="1"/>
  <c r="G29" i="1"/>
  <c r="K29" i="1"/>
  <c r="G23" i="1"/>
  <c r="K23" i="1"/>
  <c r="E21" i="1"/>
  <c r="F21" i="1"/>
  <c r="G21" i="1"/>
  <c r="E32" i="1"/>
  <c r="F32" i="1"/>
  <c r="G32" i="1"/>
  <c r="J32" i="1"/>
  <c r="G30" i="1"/>
  <c r="K30" i="1"/>
  <c r="E28" i="1"/>
  <c r="F28" i="1"/>
  <c r="G28" i="1"/>
  <c r="K28" i="1"/>
  <c r="G22" i="1"/>
  <c r="K22" i="1"/>
  <c r="G31" i="1"/>
  <c r="J31" i="1"/>
  <c r="G27" i="1"/>
  <c r="K27" i="1"/>
  <c r="E25" i="1"/>
  <c r="F25" i="1"/>
  <c r="G25" i="1"/>
  <c r="K25" i="1"/>
  <c r="E34" i="1"/>
  <c r="F34" i="1"/>
  <c r="G34" i="1"/>
  <c r="J34" i="1"/>
  <c r="K21" i="1"/>
  <c r="C11" i="1"/>
  <c r="C12" i="1"/>
  <c r="O36" i="1" l="1"/>
  <c r="O26" i="1"/>
  <c r="O25" i="1"/>
  <c r="O34" i="1"/>
  <c r="O22" i="1"/>
  <c r="C15" i="1"/>
  <c r="O31" i="1"/>
  <c r="O30" i="1"/>
  <c r="O29" i="1"/>
  <c r="O32" i="1"/>
  <c r="O24" i="1"/>
  <c r="O27" i="1"/>
  <c r="O23" i="1"/>
  <c r="O28" i="1"/>
  <c r="O33" i="1"/>
  <c r="O3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<sst xmlns="http://schemas.openxmlformats.org/spreadsheetml/2006/main" count="73" uniqueCount="51">
  <si>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</si>
  <si>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</si>
  <si>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</si>
  <si>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</si>
  <si>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</si>
  <si>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</si>
  <si>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</si>
  <si>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</si>
  <si>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</si>
  <si>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</si>
  <si>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</si>
  <si>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</si>
  <si>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</si>
  <si>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</si>
  <si>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</si>
  <si>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</si>
  <si>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</si>
  <si>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</si>
  <si>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</si>
  <si>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</si>
  <si>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</si>
  <si>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</si>
  <si>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</si>
  <si>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</si>
  <si>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</si>
  <si>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</si>
  <si>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</si>
  <si>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</si>
  <si>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</si>
  <si>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</si>
  <si>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</si>
  <si>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</si>
  <si>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</si>
  <si>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</si>
  <si>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</si>
  <si>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</si>
  <si>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</si>
  <si>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5799 Eph.</t>
  </si>
  <si>
    <t>IBVS 5799</t>
  </si>
  <si>
    <t>EW</t>
  </si>
  <si>
    <t>IBVS 5781</t>
  </si>
  <si>
    <t>II</t>
  </si>
  <si>
    <t>I</t>
  </si>
  <si>
    <t>IBVS 5837</t>
  </si>
  <si>
    <t>IBVS 5920</t>
  </si>
  <si>
    <t>Add cycle</t>
  </si>
  <si>
    <t>Old Cycle</t>
  </si>
  <si>
    <t>IBVS 6157</t>
  </si>
  <si>
    <t>V1179 Her / GSC 0963-0246</t>
  </si>
  <si>
    <t>vis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</si>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</sst>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left" wrapText="1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0" fontId="15" fillId="0" borderId="0" xfId="41" applyFont="1" applyAlignment="1">
      <alignment horizontal="center" wrapText="1"/>
    </xf>
    <xf numFmtId="165" fontId="31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V1179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Active!$D$21:$D$225</c:f>
                <c:numCache>
                  <c:formatCode>General</c:formatCode>
                  <c:ptCount val="20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Active!$D$21:$D$225</c:f>
                <c:numCache>
                  <c:formatCode>General</c:formatCode>
                  <c:ptCount val="20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B-47C8-8EA4-E72DD9D95A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B-47C8-8EA4-E72DD9D95A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0">
                  <c:v>3.8629999980912544E-3</c:v>
                </c:pt>
                <c:pt idx="11">
                  <c:v>7.8295000057551078E-3</c:v>
                </c:pt>
                <c:pt idx="13">
                  <c:v>6.7662499997823033E-2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6B-47C8-8EA4-E72DD9D95A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0">
                  <c:v>-2.149999636458233E-5</c:v>
                </c:pt>
                <c:pt idx="1">
                  <c:v>2.7215000009164214E-3</c:v>
                </c:pt>
                <c:pt idx="2">
                  <c:v>-3.169999981764704E-4</c:v>
                </c:pt>
                <c:pt idx="3">
                  <c:v>-2.2820000012870878E-3</c:v>
                </c:pt>
                <c:pt idx="4">
                  <c:v>4.4530000013764948E-3</c:v>
                </c:pt>
                <c:pt idx="5">
                  <c:v>-2.2934999942663126E-3</c:v>
                </c:pt>
                <c:pt idx="6">
                  <c:v>-2.8584999963641167E-3</c:v>
                </c:pt>
                <c:pt idx="7">
                  <c:v>0</c:v>
                </c:pt>
                <c:pt idx="8">
                  <c:v>2.3000000001047738E-3</c:v>
                </c:pt>
                <c:pt idx="9">
                  <c:v>-4.7649999760324135E-4</c:v>
                </c:pt>
                <c:pt idx="12">
                  <c:v>2.2756500002287794E-2</c:v>
                </c:pt>
                <c:pt idx="14">
                  <c:v>0.10090849999687634</c:v>
                </c:pt>
                <c:pt idx="15">
                  <c:v>0.19392049993621185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6B-47C8-8EA4-E72DD9D95A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6B-47C8-8EA4-E72DD9D95A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6B-47C8-8EA4-E72DD9D95A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6B-47C8-8EA4-E72DD9D95A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-3.8196992950203963E-3</c:v>
                </c:pt>
                <c:pt idx="1">
                  <c:v>-3.2685168741262089E-3</c:v>
                </c:pt>
                <c:pt idx="2">
                  <c:v>-2.7679532469876101E-3</c:v>
                </c:pt>
                <c:pt idx="3">
                  <c:v>-2.711710142814734E-3</c:v>
                </c:pt>
                <c:pt idx="4">
                  <c:v>-2.6554670386418578E-3</c:v>
                </c:pt>
                <c:pt idx="5">
                  <c:v>-2.6498427282245704E-3</c:v>
                </c:pt>
                <c:pt idx="6">
                  <c:v>-2.5935996240516938E-3</c:v>
                </c:pt>
                <c:pt idx="7">
                  <c:v>-2.4192460011157775E-3</c:v>
                </c:pt>
                <c:pt idx="8">
                  <c:v>-2.4192460011157775E-3</c:v>
                </c:pt>
                <c:pt idx="9">
                  <c:v>-2.3011354823527373E-3</c:v>
                </c:pt>
                <c:pt idx="10">
                  <c:v>8.9306124209706534E-3</c:v>
                </c:pt>
                <c:pt idx="11">
                  <c:v>9.5999053606278806E-3</c:v>
                </c:pt>
                <c:pt idx="12">
                  <c:v>3.1658450817229955E-2</c:v>
                </c:pt>
                <c:pt idx="13">
                  <c:v>9.3053423332341692E-2</c:v>
                </c:pt>
                <c:pt idx="14">
                  <c:v>0.11417833325967401</c:v>
                </c:pt>
                <c:pt idx="15">
                  <c:v>0.16835169119898841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6B-47C8-8EA4-E72DD9D9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22520"/>
        <c:axId val="1"/>
      </c:scatterChart>
      <c:valAx>
        <c:axId val="61162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62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18B57D-CAAB-7BCE-B0E5-8F6759A7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39</v>
      </c>
      <c r="C2" s="3"/>
      <c r="D2" s="3"/>
    </row>
    <row r="3" spans="1:6" ht="13.5" thickBot="1" x14ac:dyDescent="0.25"/>
    <row r="4" spans="1:6" ht="13.5" thickBot="1" x14ac:dyDescent="0.25">
      <c r="A4" s="28" t="s">
        <v>37</v>
      </c>
      <c r="C4" s="26">
        <v>53906.487999999998</v>
      </c>
      <c r="D4" s="27">
        <v>0.38549299999999997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53906.487999999998</v>
      </c>
    </row>
    <row r="8" spans="1:6" x14ac:dyDescent="0.2">
      <c r="A8" t="s">
        <v>6</v>
      </c>
      <c r="C8">
        <f>+D4</f>
        <v>0.38549299999999997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INTERCEPT(INDIRECT($D$9):G979,INDIRECT($C$9):F979)</f>
        <v>-2.4192460011157775E-3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SLOPE(INDIRECT($D$9):G979,INDIRECT($C$9):F979)</f>
        <v>1.1248620834575253E-5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(C7+C11)+(C8+C12)*INT(MAX(F21:F3520))</f>
        <v>59758.825579066885</v>
      </c>
      <c r="E15" s="14" t="s">
        <v>45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0.38550424862083454</v>
      </c>
      <c r="E16" s="14" t="s">
        <v>33</v>
      </c>
      <c r="F16" s="15">
        <f ca="1">NOW()+15018.5+$C$5/24</f>
        <v>60354.791765972222</v>
      </c>
    </row>
    <row r="17" spans="1:17" ht="13.5" thickBot="1" x14ac:dyDescent="0.25">
      <c r="A17" s="14" t="s">
        <v>30</v>
      </c>
      <c r="B17" s="10"/>
      <c r="C17" s="10">
        <f>COUNT(C21:C2178)</f>
        <v>16</v>
      </c>
      <c r="E17" s="14" t="s">
        <v>46</v>
      </c>
      <c r="F17" s="15">
        <f ca="1">ROUND(2*(F16-$C$7)/$C$8,0)/2+F15</f>
        <v>16728.5</v>
      </c>
    </row>
    <row r="18" spans="1:17" ht="14.25" thickTop="1" thickBot="1" x14ac:dyDescent="0.25">
      <c r="A18" s="16" t="s">
        <v>8</v>
      </c>
      <c r="B18" s="10"/>
      <c r="C18" s="19">
        <f ca="1">+C15</f>
        <v>59758.825579066885</v>
      </c>
      <c r="D18" s="20">
        <f ca="1">+C16</f>
        <v>0.38550424862083454</v>
      </c>
      <c r="E18" s="14" t="s">
        <v>34</v>
      </c>
      <c r="F18" s="23">
        <f ca="1">ROUND(2*(F16-$C$15)/$C$16,0)/2+F15</f>
        <v>1547</v>
      </c>
    </row>
    <row r="19" spans="1:17" ht="13.5" thickTop="1" x14ac:dyDescent="0.2">
      <c r="E19" s="14" t="s">
        <v>35</v>
      </c>
      <c r="F19" s="18">
        <f ca="1">+$C$15+$C$16*F18-15018.5-$C$5/24</f>
        <v>45337.096485016649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29" t="s">
        <v>40</v>
      </c>
      <c r="B21" s="3" t="s">
        <v>41</v>
      </c>
      <c r="C21" s="30">
        <v>53858.494100000004</v>
      </c>
      <c r="D21" s="8">
        <v>2.9999999999999997E-4</v>
      </c>
      <c r="E21">
        <f t="shared" ref="E21:E30" si="0">+(C21-C$7)/C$8</f>
        <v>-124.50005577272228</v>
      </c>
      <c r="F21">
        <f t="shared" ref="F21:F34" si="1">ROUND(2*E21,0)/2</f>
        <v>-124.5</v>
      </c>
      <c r="G21">
        <f t="shared" ref="G21:G30" si="2">+C21-(C$7+F21*C$8)</f>
        <v>-2.149999636458233E-5</v>
      </c>
      <c r="K21">
        <f t="shared" ref="K21:K30" si="3">+G21</f>
        <v>-2.149999636458233E-5</v>
      </c>
      <c r="O21">
        <f t="shared" ref="O21:O30" ca="1" si="4">+C$11+C$12*$F21</f>
        <v>-3.8196992950203963E-3</v>
      </c>
      <c r="Q21" s="2">
        <f t="shared" ref="Q21:Q30" si="5">+C21-15018.5</f>
        <v>38839.994100000004</v>
      </c>
    </row>
    <row r="22" spans="1:17" x14ac:dyDescent="0.2">
      <c r="A22" s="29" t="s">
        <v>40</v>
      </c>
      <c r="B22" s="3" t="s">
        <v>41</v>
      </c>
      <c r="C22" s="30">
        <v>53877.385999999999</v>
      </c>
      <c r="D22" s="8">
        <v>4.0000000000000001E-3</v>
      </c>
      <c r="E22">
        <f t="shared" si="0"/>
        <v>-75.492940209028319</v>
      </c>
      <c r="F22">
        <f t="shared" si="1"/>
        <v>-75.5</v>
      </c>
      <c r="G22">
        <f t="shared" si="2"/>
        <v>2.7215000009164214E-3</v>
      </c>
      <c r="K22">
        <f t="shared" si="3"/>
        <v>2.7215000009164214E-3</v>
      </c>
      <c r="O22">
        <f t="shared" ca="1" si="4"/>
        <v>-3.2685168741262089E-3</v>
      </c>
      <c r="Q22" s="2">
        <f t="shared" si="5"/>
        <v>38858.885999999999</v>
      </c>
    </row>
    <row r="23" spans="1:17" x14ac:dyDescent="0.2">
      <c r="A23" s="29" t="s">
        <v>40</v>
      </c>
      <c r="B23" s="3" t="s">
        <v>42</v>
      </c>
      <c r="C23" s="30">
        <v>53894.537400000001</v>
      </c>
      <c r="D23" s="8">
        <v>8.0000000000000004E-4</v>
      </c>
      <c r="E23">
        <f t="shared" si="0"/>
        <v>-31.000822323612841</v>
      </c>
      <c r="F23">
        <f t="shared" si="1"/>
        <v>-31</v>
      </c>
      <c r="G23">
        <f t="shared" si="2"/>
        <v>-3.169999981764704E-4</v>
      </c>
      <c r="K23">
        <f t="shared" si="3"/>
        <v>-3.169999981764704E-4</v>
      </c>
      <c r="O23">
        <f t="shared" ca="1" si="4"/>
        <v>-2.7679532469876101E-3</v>
      </c>
      <c r="Q23" s="2">
        <f t="shared" si="5"/>
        <v>38876.037400000001</v>
      </c>
    </row>
    <row r="24" spans="1:17" x14ac:dyDescent="0.2">
      <c r="A24" s="29" t="s">
        <v>40</v>
      </c>
      <c r="B24" s="3" t="s">
        <v>42</v>
      </c>
      <c r="C24" s="30">
        <v>53896.462899999999</v>
      </c>
      <c r="D24" s="8">
        <v>1.2999999999999999E-3</v>
      </c>
      <c r="E24">
        <f t="shared" si="0"/>
        <v>-26.005919692443001</v>
      </c>
      <c r="F24">
        <f t="shared" si="1"/>
        <v>-26</v>
      </c>
      <c r="G24">
        <f t="shared" si="2"/>
        <v>-2.2820000012870878E-3</v>
      </c>
      <c r="K24">
        <f t="shared" si="3"/>
        <v>-2.2820000012870878E-3</v>
      </c>
      <c r="O24">
        <f t="shared" ca="1" si="4"/>
        <v>-2.711710142814734E-3</v>
      </c>
      <c r="Q24" s="2">
        <f t="shared" si="5"/>
        <v>38877.962899999999</v>
      </c>
    </row>
    <row r="25" spans="1:17" x14ac:dyDescent="0.2">
      <c r="A25" s="29" t="s">
        <v>40</v>
      </c>
      <c r="B25" s="3" t="s">
        <v>42</v>
      </c>
      <c r="C25" s="30">
        <v>53898.397100000002</v>
      </c>
      <c r="D25" s="8">
        <v>1.1000000000000001E-3</v>
      </c>
      <c r="E25">
        <f t="shared" si="0"/>
        <v>-20.988448558068757</v>
      </c>
      <c r="F25">
        <f t="shared" si="1"/>
        <v>-21</v>
      </c>
      <c r="G25">
        <f t="shared" si="2"/>
        <v>4.4530000013764948E-3</v>
      </c>
      <c r="K25">
        <f t="shared" si="3"/>
        <v>4.4530000013764948E-3</v>
      </c>
      <c r="O25">
        <f t="shared" ca="1" si="4"/>
        <v>-2.6554670386418578E-3</v>
      </c>
      <c r="Q25" s="2">
        <f t="shared" si="5"/>
        <v>38879.897100000002</v>
      </c>
    </row>
    <row r="26" spans="1:17" x14ac:dyDescent="0.2">
      <c r="A26" s="29" t="s">
        <v>40</v>
      </c>
      <c r="B26" s="3" t="s">
        <v>41</v>
      </c>
      <c r="C26" s="30">
        <v>53898.583100000003</v>
      </c>
      <c r="D26" s="8">
        <v>1.6000000000000001E-3</v>
      </c>
      <c r="E26">
        <f t="shared" si="0"/>
        <v>-20.505949524359941</v>
      </c>
      <c r="F26">
        <f t="shared" si="1"/>
        <v>-20.5</v>
      </c>
      <c r="G26">
        <f t="shared" si="2"/>
        <v>-2.2934999942663126E-3</v>
      </c>
      <c r="K26">
        <f t="shared" si="3"/>
        <v>-2.2934999942663126E-3</v>
      </c>
      <c r="O26">
        <f t="shared" ca="1" si="4"/>
        <v>-2.6498427282245704E-3</v>
      </c>
      <c r="Q26" s="2">
        <f t="shared" si="5"/>
        <v>38880.083100000003</v>
      </c>
    </row>
    <row r="27" spans="1:17" x14ac:dyDescent="0.2">
      <c r="A27" s="29" t="s">
        <v>40</v>
      </c>
      <c r="B27" s="3" t="s">
        <v>41</v>
      </c>
      <c r="C27" s="30">
        <v>53900.51</v>
      </c>
      <c r="D27" s="8">
        <v>5.9999999999999995E-4</v>
      </c>
      <c r="E27">
        <f t="shared" si="0"/>
        <v>-15.507415180030554</v>
      </c>
      <c r="F27">
        <f t="shared" si="1"/>
        <v>-15.5</v>
      </c>
      <c r="G27">
        <f t="shared" si="2"/>
        <v>-2.8584999963641167E-3</v>
      </c>
      <c r="K27">
        <f t="shared" si="3"/>
        <v>-2.8584999963641167E-3</v>
      </c>
      <c r="O27">
        <f t="shared" ca="1" si="4"/>
        <v>-2.5935996240516938E-3</v>
      </c>
      <c r="Q27" s="2">
        <f t="shared" si="5"/>
        <v>38882.01</v>
      </c>
    </row>
    <row r="28" spans="1:17" x14ac:dyDescent="0.2">
      <c r="A28" s="31" t="s">
        <v>38</v>
      </c>
      <c r="B28" s="33"/>
      <c r="C28" s="32">
        <v>53906.487999999998</v>
      </c>
      <c r="D28" s="8" t="s">
        <v>16</v>
      </c>
      <c r="E28">
        <f t="shared" si="0"/>
        <v>0</v>
      </c>
      <c r="F28">
        <f t="shared" si="1"/>
        <v>0</v>
      </c>
      <c r="G28">
        <f t="shared" si="2"/>
        <v>0</v>
      </c>
      <c r="K28">
        <f t="shared" si="3"/>
        <v>0</v>
      </c>
      <c r="O28">
        <f t="shared" ca="1" si="4"/>
        <v>-2.4192460011157775E-3</v>
      </c>
      <c r="Q28" s="2">
        <f t="shared" si="5"/>
        <v>38887.987999999998</v>
      </c>
    </row>
    <row r="29" spans="1:17" x14ac:dyDescent="0.2">
      <c r="A29" s="29" t="s">
        <v>40</v>
      </c>
      <c r="B29" s="33" t="s">
        <v>42</v>
      </c>
      <c r="C29" s="32">
        <v>53906.490299999998</v>
      </c>
      <c r="D29" s="8">
        <v>6.9999999999999999E-4</v>
      </c>
      <c r="E29">
        <f t="shared" si="0"/>
        <v>5.9663859009236849E-3</v>
      </c>
      <c r="F29">
        <f t="shared" si="1"/>
        <v>0</v>
      </c>
      <c r="G29">
        <f t="shared" si="2"/>
        <v>2.3000000001047738E-3</v>
      </c>
      <c r="K29">
        <f t="shared" si="3"/>
        <v>2.3000000001047738E-3</v>
      </c>
      <c r="O29">
        <f t="shared" ca="1" si="4"/>
        <v>-2.4192460011157775E-3</v>
      </c>
      <c r="Q29" s="2">
        <f t="shared" si="5"/>
        <v>38887.990299999998</v>
      </c>
    </row>
    <row r="30" spans="1:17" x14ac:dyDescent="0.2">
      <c r="A30" s="29" t="s">
        <v>40</v>
      </c>
      <c r="B30" s="33" t="s">
        <v>41</v>
      </c>
      <c r="C30" s="32">
        <v>53910.535199999998</v>
      </c>
      <c r="D30" s="8">
        <v>6.9999999999999999E-4</v>
      </c>
      <c r="E30">
        <f t="shared" si="0"/>
        <v>10.49876392048853</v>
      </c>
      <c r="F30">
        <f t="shared" si="1"/>
        <v>10.5</v>
      </c>
      <c r="G30">
        <f t="shared" si="2"/>
        <v>-4.7649999760324135E-4</v>
      </c>
      <c r="K30">
        <f t="shared" si="3"/>
        <v>-4.7649999760324135E-4</v>
      </c>
      <c r="O30">
        <f t="shared" ca="1" si="4"/>
        <v>-2.3011354823527373E-3</v>
      </c>
      <c r="Q30" s="2">
        <f t="shared" si="5"/>
        <v>38892.035199999998</v>
      </c>
    </row>
    <row r="31" spans="1:17" x14ac:dyDescent="0.2">
      <c r="A31" s="34" t="s">
        <v>43</v>
      </c>
      <c r="B31" s="33" t="s">
        <v>42</v>
      </c>
      <c r="C31" s="32">
        <v>54295.454299999998</v>
      </c>
      <c r="D31" s="8"/>
      <c r="E31">
        <f t="shared" ref="E31:E36" si="6">+(C31-C$7)/C$8</f>
        <v>1009.0100209342324</v>
      </c>
      <c r="F31">
        <f t="shared" si="1"/>
        <v>1009</v>
      </c>
      <c r="G31">
        <f t="shared" ref="G31:G36" si="7">+C31-(C$7+F31*C$8)</f>
        <v>3.8629999980912544E-3</v>
      </c>
      <c r="J31">
        <f>+G31</f>
        <v>3.8629999980912544E-3</v>
      </c>
      <c r="O31">
        <f t="shared" ref="O31:O36" ca="1" si="8">+C$11+C$12*$F31</f>
        <v>8.9306124209706534E-3</v>
      </c>
      <c r="Q31" s="2">
        <f t="shared" ref="Q31:Q36" si="9">+C31-15018.5</f>
        <v>39276.954299999998</v>
      </c>
    </row>
    <row r="32" spans="1:17" x14ac:dyDescent="0.2">
      <c r="A32" s="34" t="s">
        <v>43</v>
      </c>
      <c r="B32" s="33" t="s">
        <v>41</v>
      </c>
      <c r="C32" s="32">
        <v>54318.395100000002</v>
      </c>
      <c r="D32" s="8"/>
      <c r="E32">
        <f t="shared" si="6"/>
        <v>1068.5203103558406</v>
      </c>
      <c r="F32">
        <f t="shared" si="1"/>
        <v>1068.5</v>
      </c>
      <c r="G32">
        <f t="shared" si="7"/>
        <v>7.8295000057551078E-3</v>
      </c>
      <c r="J32">
        <f>+G32</f>
        <v>7.8295000057551078E-3</v>
      </c>
      <c r="O32">
        <f t="shared" ca="1" si="8"/>
        <v>9.5999053606278806E-3</v>
      </c>
      <c r="Q32" s="2">
        <f t="shared" si="9"/>
        <v>39299.895100000002</v>
      </c>
    </row>
    <row r="33" spans="1:17" x14ac:dyDescent="0.2">
      <c r="A33" s="29" t="s">
        <v>44</v>
      </c>
      <c r="B33" s="35" t="s">
        <v>41</v>
      </c>
      <c r="C33" s="29">
        <v>55074.361799999999</v>
      </c>
      <c r="D33" s="29">
        <v>5.9999999999999995E-4</v>
      </c>
      <c r="E33" s="31">
        <f t="shared" si="6"/>
        <v>3029.5590322003286</v>
      </c>
      <c r="F33">
        <f t="shared" si="1"/>
        <v>3029.5</v>
      </c>
      <c r="G33">
        <f t="shared" si="7"/>
        <v>2.2756500002287794E-2</v>
      </c>
      <c r="K33">
        <f>+G33</f>
        <v>2.2756500002287794E-2</v>
      </c>
      <c r="O33">
        <f t="shared" ca="1" si="8"/>
        <v>3.1658450817229955E-2</v>
      </c>
      <c r="Q33" s="2">
        <f t="shared" si="9"/>
        <v>40055.861799999999</v>
      </c>
    </row>
    <row r="34" spans="1:17" x14ac:dyDescent="0.2">
      <c r="A34" s="32" t="s">
        <v>47</v>
      </c>
      <c r="B34" s="33"/>
      <c r="C34" s="32">
        <v>57178.427499999998</v>
      </c>
      <c r="D34" s="32">
        <v>2E-3</v>
      </c>
      <c r="E34" s="31">
        <f t="shared" si="6"/>
        <v>8487.675521993915</v>
      </c>
      <c r="F34">
        <f t="shared" si="1"/>
        <v>8487.5</v>
      </c>
      <c r="G34">
        <f t="shared" si="7"/>
        <v>6.7662499997823033E-2</v>
      </c>
      <c r="J34">
        <f>+G34</f>
        <v>6.7662499997823033E-2</v>
      </c>
      <c r="O34">
        <f t="shared" ca="1" si="8"/>
        <v>9.3053423332341692E-2</v>
      </c>
      <c r="Q34" s="2">
        <f t="shared" si="9"/>
        <v>42159.927499999998</v>
      </c>
    </row>
    <row r="35" spans="1:17" x14ac:dyDescent="0.2">
      <c r="A35" s="36" t="s">
        <v>0</v>
      </c>
      <c r="B35" s="40" t="s">
        <v>42</v>
      </c>
      <c r="C35" s="37">
        <v>57902.416599999997</v>
      </c>
      <c r="D35" s="37">
        <v>1.9E-3</v>
      </c>
      <c r="E35" s="31">
        <f t="shared" si="6"/>
        <v>10365.761764805067</v>
      </c>
      <c r="F35">
        <f>ROUND(2*E35,0)/2-0.5</f>
        <v>10365.5</v>
      </c>
      <c r="G35">
        <f t="shared" si="7"/>
        <v>0.10090849999687634</v>
      </c>
      <c r="K35">
        <f>+G35</f>
        <v>0.10090849999687634</v>
      </c>
      <c r="O35">
        <f t="shared" ca="1" si="8"/>
        <v>0.11417833325967401</v>
      </c>
      <c r="Q35" s="2">
        <f t="shared" si="9"/>
        <v>42883.916599999997</v>
      </c>
    </row>
    <row r="36" spans="1:17" x14ac:dyDescent="0.2">
      <c r="A36" s="38" t="s">
        <v>50</v>
      </c>
      <c r="B36" s="39" t="s">
        <v>41</v>
      </c>
      <c r="C36" s="41">
        <v>59759.043899999931</v>
      </c>
      <c r="D36" s="8"/>
      <c r="E36" s="31">
        <f t="shared" si="6"/>
        <v>15182.00304545072</v>
      </c>
      <c r="F36">
        <f>ROUND(2*E36,0)/2-0.5</f>
        <v>15181.5</v>
      </c>
      <c r="G36">
        <f t="shared" si="7"/>
        <v>0.19392049993621185</v>
      </c>
      <c r="K36">
        <f>+G36</f>
        <v>0.19392049993621185</v>
      </c>
      <c r="O36">
        <f t="shared" ca="1" si="8"/>
        <v>0.16835169119898841</v>
      </c>
      <c r="Q36" s="2">
        <f t="shared" si="9"/>
        <v>44740.543899999931</v>
      </c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</sheetData>
  <phoneticPr fontId="7" type="noConversion"/>
  <hyperlinks>
    <hyperlink ref="H64343" r:id="rId1" display="http://vsolj.cetus-net.org/bulletin.html" xr:uid="{00000000-0004-0000-0000-000000000000}"/>
    <hyperlink ref="H64336" r:id="rId2" display="https://www.aavso.org/ejaavso" xr:uid="{00000000-0004-0000-0000-000001000000}"/>
    <hyperlink ref="AP487" r:id="rId3" display="http://cdsbib.u-strasbg.fr/cgi-bin/cdsbib?1990RMxAA..21..381G" xr:uid="{00000000-0004-0000-0000-000002000000}"/>
    <hyperlink ref="AP491" r:id="rId4" display="http://cdsbib.u-strasbg.fr/cgi-bin/cdsbib?1990RMxAA..21..381G" xr:uid="{00000000-0004-0000-0000-000003000000}"/>
    <hyperlink ref="AP490" r:id="rId5" display="http://cdsbib.u-strasbg.fr/cgi-bin/cdsbib?1990RMxAA..21..381G" xr:uid="{00000000-0004-0000-0000-000004000000}"/>
    <hyperlink ref="AP471" r:id="rId6" display="http://cdsbib.u-strasbg.fr/cgi-bin/cdsbib?1990RMxAA..21..381G" xr:uid="{00000000-0004-0000-0000-000005000000}"/>
    <hyperlink ref="I64343" r:id="rId7" display="http://vsolj.cetus-net.org/bulletin.html" xr:uid="{00000000-0004-0000-0000-000006000000}"/>
    <hyperlink ref="AQ627" r:id="rId8" display="http://cdsbib.u-strasbg.fr/cgi-bin/cdsbib?1990RMxAA..21..381G" xr:uid="{00000000-0004-0000-0000-000007000000}"/>
    <hyperlink ref="AQ55393" r:id="rId9" display="http://cdsbib.u-strasbg.fr/cgi-bin/cdsbib?1990RMxAA..21..381G" xr:uid="{00000000-0004-0000-0000-000008000000}"/>
    <hyperlink ref="AQ628" r:id="rId10" display="http://cdsbib.u-strasbg.fr/cgi-bin/cdsbib?1990RMxAA..21..381G" xr:uid="{00000000-0004-0000-0000-000009000000}"/>
    <hyperlink ref="H64340" r:id="rId11" display="https://www.aavso.org/ejaavso" xr:uid="{00000000-0004-0000-0000-00000A000000}"/>
    <hyperlink ref="H1513" r:id="rId12" display="http://vsolj.cetus-net.org/bulletin.html" xr:uid="{00000000-0004-0000-0000-00000B000000}"/>
    <hyperlink ref="AP2757" r:id="rId13" display="http://cdsbib.u-strasbg.fr/cgi-bin/cdsbib?1990RMxAA..21..381G" xr:uid="{00000000-0004-0000-0000-00000C000000}"/>
    <hyperlink ref="AP2760" r:id="rId14" display="http://cdsbib.u-strasbg.fr/cgi-bin/cdsbib?1990RMxAA..21..381G" xr:uid="{00000000-0004-0000-0000-00000D000000}"/>
    <hyperlink ref="AP2758" r:id="rId15" display="http://cdsbib.u-strasbg.fr/cgi-bin/cdsbib?1990RMxAA..21..381G" xr:uid="{00000000-0004-0000-0000-00000E000000}"/>
    <hyperlink ref="AP2742" r:id="rId16" display="http://cdsbib.u-strasbg.fr/cgi-bin/cdsbib?1990RMxAA..21..381G" xr:uid="{00000000-0004-0000-0000-00000F000000}"/>
    <hyperlink ref="I1513" r:id="rId17" display="http://vsolj.cetus-net.org/bulletin.html" xr:uid="{00000000-0004-0000-0000-000010000000}"/>
    <hyperlink ref="AQ2971" r:id="rId18" display="http://cdsbib.u-strasbg.fr/cgi-bin/cdsbib?1990RMxAA..21..381G" xr:uid="{00000000-0004-0000-0000-000011000000}"/>
    <hyperlink ref="AQ65208" r:id="rId19" display="http://cdsbib.u-strasbg.fr/cgi-bin/cdsbib?1990RMxAA..21..381G" xr:uid="{00000000-0004-0000-0000-000012000000}"/>
    <hyperlink ref="AQ297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2024-02-14T06:00:08Z</dcterms:modified>
</cp:coreProperties>
</file>