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23401D9-0718-4EB0-A41A-B40F907227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E43" i="1" l="1"/>
  <c r="F43" i="1"/>
  <c r="G43" i="1" s="1"/>
  <c r="U43" i="1" s="1"/>
  <c r="Q43" i="1"/>
  <c r="E46" i="1"/>
  <c r="F46" i="1" s="1"/>
  <c r="G46" i="1" s="1"/>
  <c r="K46" i="1" s="1"/>
  <c r="Q46" i="1"/>
  <c r="E46" i="2"/>
  <c r="F46" i="2" s="1"/>
  <c r="G46" i="2" s="1"/>
  <c r="K46" i="2" s="1"/>
  <c r="Q46" i="2"/>
  <c r="E43" i="2"/>
  <c r="F43" i="2" s="1"/>
  <c r="G43" i="2" s="1"/>
  <c r="K43" i="2" s="1"/>
  <c r="Q43" i="2"/>
  <c r="E45" i="2"/>
  <c r="F45" i="2" s="1"/>
  <c r="G45" i="2" s="1"/>
  <c r="K45" i="2" s="1"/>
  <c r="Q45" i="2"/>
  <c r="E47" i="2"/>
  <c r="F47" i="2" s="1"/>
  <c r="G47" i="2" s="1"/>
  <c r="K47" i="2" s="1"/>
  <c r="Q47" i="2"/>
  <c r="E45" i="1"/>
  <c r="F45" i="1" s="1"/>
  <c r="G45" i="1" s="1"/>
  <c r="K45" i="1" s="1"/>
  <c r="Q45" i="1"/>
  <c r="E47" i="1"/>
  <c r="F47" i="1" s="1"/>
  <c r="G47" i="1" s="1"/>
  <c r="K47" i="1" s="1"/>
  <c r="Q47" i="1"/>
  <c r="E42" i="2"/>
  <c r="F42" i="2" s="1"/>
  <c r="G42" i="2" s="1"/>
  <c r="K42" i="2" s="1"/>
  <c r="Q42" i="2"/>
  <c r="E44" i="2"/>
  <c r="F44" i="2"/>
  <c r="G44" i="2" s="1"/>
  <c r="K44" i="2" s="1"/>
  <c r="Q44" i="2"/>
  <c r="E44" i="1"/>
  <c r="F44" i="1" s="1"/>
  <c r="G44" i="1" s="1"/>
  <c r="K44" i="1" s="1"/>
  <c r="Q44" i="1"/>
  <c r="E42" i="1"/>
  <c r="F42" i="1"/>
  <c r="G42" i="1"/>
  <c r="K42" i="1"/>
  <c r="Q42" i="1"/>
  <c r="C7" i="2"/>
  <c r="E30" i="2"/>
  <c r="F30" i="2" s="1"/>
  <c r="G30" i="2" s="1"/>
  <c r="K30" i="2" s="1"/>
  <c r="C8" i="2"/>
  <c r="E38" i="2"/>
  <c r="F38" i="2" s="1"/>
  <c r="G38" i="2" s="1"/>
  <c r="K38" i="2" s="1"/>
  <c r="C9" i="2"/>
  <c r="D9" i="2"/>
  <c r="E32" i="2"/>
  <c r="F32" i="2"/>
  <c r="G32" i="2" s="1"/>
  <c r="K32" i="2" s="1"/>
  <c r="E35" i="2"/>
  <c r="F35" i="2" s="1"/>
  <c r="G35" i="2" s="1"/>
  <c r="K35" i="2" s="1"/>
  <c r="E37" i="2"/>
  <c r="F37" i="2" s="1"/>
  <c r="G37" i="2" s="1"/>
  <c r="K37" i="2" s="1"/>
  <c r="E40" i="2"/>
  <c r="F40" i="2"/>
  <c r="G40" i="2" s="1"/>
  <c r="K40" i="2" s="1"/>
  <c r="E22" i="2"/>
  <c r="F22" i="2" s="1"/>
  <c r="G22" i="2" s="1"/>
  <c r="K22" i="2" s="1"/>
  <c r="E24" i="2"/>
  <c r="F24" i="2"/>
  <c r="G24" i="2" s="1"/>
  <c r="K24" i="2" s="1"/>
  <c r="E25" i="2"/>
  <c r="F25" i="2" s="1"/>
  <c r="G25" i="2" s="1"/>
  <c r="K25" i="2" s="1"/>
  <c r="E28" i="2"/>
  <c r="F28" i="2" s="1"/>
  <c r="G28" i="2" s="1"/>
  <c r="K28" i="2" s="1"/>
  <c r="E29" i="2"/>
  <c r="F29" i="2"/>
  <c r="G29" i="2" s="1"/>
  <c r="K29" i="2" s="1"/>
  <c r="F16" i="2"/>
  <c r="F17" i="2" s="1"/>
  <c r="Q22" i="2"/>
  <c r="Q23" i="2"/>
  <c r="C21" i="2"/>
  <c r="E21" i="2"/>
  <c r="F21" i="2" s="1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E41" i="1"/>
  <c r="F41" i="1"/>
  <c r="G41" i="1" s="1"/>
  <c r="K41" i="1" s="1"/>
  <c r="Q41" i="1"/>
  <c r="E30" i="1"/>
  <c r="F30" i="1"/>
  <c r="G30" i="1" s="1"/>
  <c r="K30" i="1" s="1"/>
  <c r="E31" i="1"/>
  <c r="F31" i="1" s="1"/>
  <c r="G31" i="1" s="1"/>
  <c r="K31" i="1" s="1"/>
  <c r="E32" i="1"/>
  <c r="F32" i="1"/>
  <c r="G32" i="1" s="1"/>
  <c r="K32" i="1" s="1"/>
  <c r="E33" i="1"/>
  <c r="F33" i="1" s="1"/>
  <c r="G33" i="1" s="1"/>
  <c r="K33" i="1" s="1"/>
  <c r="E34" i="1"/>
  <c r="F34" i="1"/>
  <c r="G34" i="1" s="1"/>
  <c r="K34" i="1" s="1"/>
  <c r="E35" i="1"/>
  <c r="F35" i="1" s="1"/>
  <c r="G35" i="1" s="1"/>
  <c r="K35" i="1" s="1"/>
  <c r="E36" i="1"/>
  <c r="F36" i="1"/>
  <c r="G36" i="1" s="1"/>
  <c r="K36" i="1" s="1"/>
  <c r="E37" i="1"/>
  <c r="F37" i="1" s="1"/>
  <c r="G37" i="1" s="1"/>
  <c r="K37" i="1" s="1"/>
  <c r="E38" i="1"/>
  <c r="F38" i="1"/>
  <c r="G38" i="1"/>
  <c r="K38" i="1"/>
  <c r="E39" i="1"/>
  <c r="F39" i="1" s="1"/>
  <c r="G39" i="1" s="1"/>
  <c r="K39" i="1" s="1"/>
  <c r="E40" i="1"/>
  <c r="F40" i="1"/>
  <c r="G40" i="1"/>
  <c r="K40" i="1"/>
  <c r="D9" i="1"/>
  <c r="C9" i="1"/>
  <c r="E21" i="1"/>
  <c r="F21" i="1"/>
  <c r="G21" i="1" s="1"/>
  <c r="K21" i="1" s="1"/>
  <c r="E22" i="1"/>
  <c r="F22" i="1"/>
  <c r="G22" i="1"/>
  <c r="K22" i="1" s="1"/>
  <c r="E24" i="1"/>
  <c r="F24" i="1"/>
  <c r="G24" i="1" s="1"/>
  <c r="K24" i="1" s="1"/>
  <c r="E25" i="1"/>
  <c r="F25" i="1"/>
  <c r="G25" i="1"/>
  <c r="K25" i="1" s="1"/>
  <c r="E26" i="1"/>
  <c r="F26" i="1"/>
  <c r="G26" i="1" s="1"/>
  <c r="K26" i="1" s="1"/>
  <c r="E27" i="1"/>
  <c r="F27" i="1"/>
  <c r="G27" i="1"/>
  <c r="K27" i="1" s="1"/>
  <c r="E28" i="1"/>
  <c r="F28" i="1"/>
  <c r="G28" i="1" s="1"/>
  <c r="K28" i="1" s="1"/>
  <c r="E29" i="1"/>
  <c r="F29" i="1" s="1"/>
  <c r="G29" i="1" s="1"/>
  <c r="K29" i="1" s="1"/>
  <c r="Q40" i="1"/>
  <c r="Q36" i="1"/>
  <c r="Q37" i="1"/>
  <c r="Q39" i="1"/>
  <c r="Q38" i="1"/>
  <c r="E23" i="1"/>
  <c r="F23" i="1"/>
  <c r="G23" i="1"/>
  <c r="K23" i="1"/>
  <c r="F16" i="1"/>
  <c r="C17" i="1"/>
  <c r="Q33" i="1"/>
  <c r="Q32" i="1"/>
  <c r="Q31" i="1"/>
  <c r="Q35" i="1"/>
  <c r="Q34" i="1"/>
  <c r="Q23" i="1"/>
  <c r="Q21" i="1"/>
  <c r="Q22" i="1"/>
  <c r="Q24" i="1"/>
  <c r="Q25" i="1"/>
  <c r="Q26" i="1"/>
  <c r="Q27" i="1"/>
  <c r="Q28" i="1"/>
  <c r="Q29" i="1"/>
  <c r="Q30" i="1"/>
  <c r="E34" i="2"/>
  <c r="F34" i="2"/>
  <c r="G34" i="2" s="1"/>
  <c r="K34" i="2" s="1"/>
  <c r="E39" i="2"/>
  <c r="F39" i="2"/>
  <c r="G39" i="2"/>
  <c r="K39" i="2" s="1"/>
  <c r="E31" i="2"/>
  <c r="F31" i="2"/>
  <c r="G31" i="2" s="1"/>
  <c r="K31" i="2" s="1"/>
  <c r="E27" i="2"/>
  <c r="F27" i="2" s="1"/>
  <c r="G27" i="2" s="1"/>
  <c r="K27" i="2" s="1"/>
  <c r="E36" i="2"/>
  <c r="F36" i="2"/>
  <c r="G36" i="2"/>
  <c r="K36" i="2" s="1"/>
  <c r="E41" i="2"/>
  <c r="F41" i="2" s="1"/>
  <c r="G41" i="2" s="1"/>
  <c r="K41" i="2" s="1"/>
  <c r="E33" i="2"/>
  <c r="F33" i="2" s="1"/>
  <c r="G33" i="2" s="1"/>
  <c r="K33" i="2" s="1"/>
  <c r="E26" i="2"/>
  <c r="F26" i="2" s="1"/>
  <c r="G26" i="2" s="1"/>
  <c r="K26" i="2" s="1"/>
  <c r="E23" i="2"/>
  <c r="F23" i="2"/>
  <c r="G23" i="2" s="1"/>
  <c r="K23" i="2" s="1"/>
  <c r="C11" i="2"/>
  <c r="C11" i="1"/>
  <c r="C12" i="2"/>
  <c r="C12" i="1"/>
  <c r="O46" i="1" l="1"/>
  <c r="O43" i="1"/>
  <c r="O46" i="2"/>
  <c r="G21" i="2"/>
  <c r="K21" i="2" s="1"/>
  <c r="Q21" i="2"/>
  <c r="C17" i="2"/>
  <c r="O43" i="2"/>
  <c r="O47" i="2"/>
  <c r="O45" i="2"/>
  <c r="O47" i="1"/>
  <c r="O45" i="1"/>
  <c r="O29" i="1"/>
  <c r="O24" i="1"/>
  <c r="O28" i="1"/>
  <c r="O35" i="1"/>
  <c r="O32" i="1"/>
  <c r="O44" i="1"/>
  <c r="O23" i="1"/>
  <c r="C15" i="1"/>
  <c r="O26" i="1"/>
  <c r="O30" i="1"/>
  <c r="O42" i="1"/>
  <c r="O21" i="1"/>
  <c r="O27" i="1"/>
  <c r="O25" i="1"/>
  <c r="O40" i="1"/>
  <c r="O41" i="1"/>
  <c r="O36" i="1"/>
  <c r="O37" i="1"/>
  <c r="O31" i="1"/>
  <c r="O33" i="1"/>
  <c r="O39" i="1"/>
  <c r="O22" i="1"/>
  <c r="O38" i="1"/>
  <c r="O34" i="1"/>
  <c r="C16" i="1"/>
  <c r="D18" i="1" s="1"/>
  <c r="C16" i="2"/>
  <c r="D18" i="2" s="1"/>
  <c r="O33" i="2"/>
  <c r="O25" i="2"/>
  <c r="O30" i="2"/>
  <c r="O41" i="2"/>
  <c r="O27" i="2"/>
  <c r="O38" i="2"/>
  <c r="O24" i="2"/>
  <c r="O36" i="2"/>
  <c r="O29" i="2"/>
  <c r="O22" i="2"/>
  <c r="O37" i="2"/>
  <c r="O40" i="2"/>
  <c r="C15" i="2"/>
  <c r="O34" i="2"/>
  <c r="O32" i="2"/>
  <c r="O44" i="2"/>
  <c r="O26" i="2"/>
  <c r="O39" i="2"/>
  <c r="O35" i="2"/>
  <c r="O42" i="2"/>
  <c r="O28" i="2"/>
  <c r="O21" i="2"/>
  <c r="O23" i="2"/>
  <c r="O31" i="2"/>
  <c r="F17" i="1"/>
  <c r="C18" i="1" l="1"/>
  <c r="C18" i="2"/>
  <c r="F18" i="2"/>
  <c r="F19" i="2" s="1"/>
  <c r="F18" i="1"/>
  <c r="F19" i="1" s="1"/>
</calcChain>
</file>

<file path=xl/sharedStrings.xml><?xml version="1.0" encoding="utf-8"?>
<sst xmlns="http://schemas.openxmlformats.org/spreadsheetml/2006/main" count="190" uniqueCount="62">
  <si>
    <t>BAD?</t>
  </si>
  <si>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</si>
  <si>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</si>
  <si>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</si>
  <si>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</si>
  <si>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</si>
  <si>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</si>
  <si>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</si>
  <si>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</si>
  <si>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</si>
  <si>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</si>
  <si>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</si>
  <si>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</si>
  <si>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</si>
  <si>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</si>
  <si>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</si>
  <si>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</si>
  <si>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</si>
  <si>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</si>
  <si>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</si>
  <si>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</si>
  <si>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</si>
  <si>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</si>
  <si>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</si>
  <si>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</si>
  <si>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</si>
  <si>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</si>
  <si>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</si>
  <si>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</si>
  <si>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</si>
  <si>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</si>
  <si>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</si>
  <si>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</si>
  <si>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</si>
  <si>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</si>
  <si>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</si>
  <si>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</si>
  <si>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5799</t>
  </si>
  <si>
    <t>IBVS 5799 Eph.</t>
  </si>
  <si>
    <t>IBVS 5781</t>
  </si>
  <si>
    <t>I</t>
  </si>
  <si>
    <t>II</t>
  </si>
  <si>
    <t>EW</t>
  </si>
  <si>
    <t>IBVS 5929</t>
  </si>
  <si>
    <t>IBVS 5920</t>
  </si>
  <si>
    <t>IBVS 5922</t>
  </si>
  <si>
    <t>Add cycle</t>
  </si>
  <si>
    <t>Old Cycle</t>
  </si>
  <si>
    <t>V1187 Her / GSC 2587-1888</t>
  </si>
  <si>
    <t>IBVS 6050</t>
  </si>
  <si>
    <t>OEJV 0160</t>
  </si>
  <si>
    <t>vis</t>
  </si>
  <si>
    <t>OEJV 0179</t>
  </si>
  <si>
    <t>RHN 2019</t>
  </si>
  <si>
    <t>RHN 2021</t>
  </si>
  <si>
    <t>2020JAVSO..48….1</t>
  </si>
  <si>
    <t>OEJV 0212</t>
  </si>
  <si>
    <t>JBAV, 63</t>
  </si>
  <si>
    <t>OEJV 226</t>
  </si>
  <si>
    <t>OEJV 234</t>
  </si>
  <si>
    <t>Nelson pers com</t>
  </si>
  <si>
    <t>Nelso n pers 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</si>
</sst>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3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1"/>
        <bgColor indexed="8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4" fillId="0" borderId="0"/>
    <xf numFmtId="0" fontId="14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0" fillId="2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7" fillId="25" borderId="0" xfId="0" applyFont="1" applyFill="1" applyAlignment="1">
      <alignment vertical="center"/>
    </xf>
    <xf numFmtId="0" fontId="16" fillId="0" borderId="0" xfId="41" applyFont="1" applyAlignment="1">
      <alignment vertical="center"/>
    </xf>
    <xf numFmtId="0" fontId="16" fillId="0" borderId="0" xfId="41" applyFont="1" applyAlignment="1">
      <alignment horizontal="center" vertical="center"/>
    </xf>
    <xf numFmtId="0" fontId="16" fillId="0" borderId="0" xfId="41" applyFont="1" applyAlignment="1">
      <alignment horizontal="left" vertical="center"/>
    </xf>
    <xf numFmtId="0" fontId="8" fillId="25" borderId="0" xfId="0" applyFont="1" applyFill="1" applyAlignment="1">
      <alignment vertical="center"/>
    </xf>
    <xf numFmtId="0" fontId="8" fillId="26" borderId="0" xfId="0" applyFont="1" applyFill="1" applyAlignment="1">
      <alignment vertical="center"/>
    </xf>
    <xf numFmtId="0" fontId="34" fillId="0" borderId="0" xfId="0" applyFont="1" applyAlignment="1">
      <alignment horizontal="center" vertical="center"/>
    </xf>
    <xf numFmtId="166" fontId="34" fillId="0" borderId="0" xfId="0" applyNumberFormat="1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165" fontId="34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V1187 Her - O-C Diagr.</a:t>
            </a:r>
          </a:p>
        </c:rich>
      </c:tx>
      <c:layout>
        <c:manualLayout>
          <c:xMode val="edge"/>
          <c:yMode val="edge"/>
          <c:x val="0.3693698422832281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4285180129124"/>
          <c:y val="0.14076246334310852"/>
          <c:w val="0.807808992306259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-15141</c:v>
                </c:pt>
                <c:pt idx="1">
                  <c:v>-15080</c:v>
                </c:pt>
                <c:pt idx="2">
                  <c:v>-15080</c:v>
                </c:pt>
                <c:pt idx="3">
                  <c:v>-15025</c:v>
                </c:pt>
                <c:pt idx="4">
                  <c:v>-15019</c:v>
                </c:pt>
                <c:pt idx="5">
                  <c:v>-15012.5</c:v>
                </c:pt>
                <c:pt idx="6">
                  <c:v>-15006</c:v>
                </c:pt>
                <c:pt idx="7">
                  <c:v>-14986.5</c:v>
                </c:pt>
                <c:pt idx="8">
                  <c:v>-14974</c:v>
                </c:pt>
                <c:pt idx="9">
                  <c:v>-11642</c:v>
                </c:pt>
                <c:pt idx="10">
                  <c:v>-11418.5</c:v>
                </c:pt>
                <c:pt idx="11">
                  <c:v>-11418</c:v>
                </c:pt>
                <c:pt idx="12">
                  <c:v>-11399</c:v>
                </c:pt>
                <c:pt idx="13">
                  <c:v>-11309</c:v>
                </c:pt>
                <c:pt idx="14">
                  <c:v>-11308.5</c:v>
                </c:pt>
                <c:pt idx="15">
                  <c:v>-8274</c:v>
                </c:pt>
                <c:pt idx="16">
                  <c:v>-8274</c:v>
                </c:pt>
                <c:pt idx="17">
                  <c:v>-8212</c:v>
                </c:pt>
                <c:pt idx="18">
                  <c:v>-8211.5</c:v>
                </c:pt>
                <c:pt idx="19">
                  <c:v>-4663.5</c:v>
                </c:pt>
                <c:pt idx="20">
                  <c:v>0.5</c:v>
                </c:pt>
                <c:pt idx="21">
                  <c:v>1075.5</c:v>
                </c:pt>
                <c:pt idx="22">
                  <c:v>2552</c:v>
                </c:pt>
                <c:pt idx="23">
                  <c:v>2584</c:v>
                </c:pt>
                <c:pt idx="24">
                  <c:v>3407</c:v>
                </c:pt>
                <c:pt idx="25">
                  <c:v>3427.5</c:v>
                </c:pt>
                <c:pt idx="26">
                  <c:v>3452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6F-4E5F-98C3-A0C10450D1BD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-15141</c:v>
                </c:pt>
                <c:pt idx="1">
                  <c:v>-15080</c:v>
                </c:pt>
                <c:pt idx="2">
                  <c:v>-15080</c:v>
                </c:pt>
                <c:pt idx="3">
                  <c:v>-15025</c:v>
                </c:pt>
                <c:pt idx="4">
                  <c:v>-15019</c:v>
                </c:pt>
                <c:pt idx="5">
                  <c:v>-15012.5</c:v>
                </c:pt>
                <c:pt idx="6">
                  <c:v>-15006</c:v>
                </c:pt>
                <c:pt idx="7">
                  <c:v>-14986.5</c:v>
                </c:pt>
                <c:pt idx="8">
                  <c:v>-14974</c:v>
                </c:pt>
                <c:pt idx="9">
                  <c:v>-11642</c:v>
                </c:pt>
                <c:pt idx="10">
                  <c:v>-11418.5</c:v>
                </c:pt>
                <c:pt idx="11">
                  <c:v>-11418</c:v>
                </c:pt>
                <c:pt idx="12">
                  <c:v>-11399</c:v>
                </c:pt>
                <c:pt idx="13">
                  <c:v>-11309</c:v>
                </c:pt>
                <c:pt idx="14">
                  <c:v>-11308.5</c:v>
                </c:pt>
                <c:pt idx="15">
                  <c:v>-8274</c:v>
                </c:pt>
                <c:pt idx="16">
                  <c:v>-8274</c:v>
                </c:pt>
                <c:pt idx="17">
                  <c:v>-8212</c:v>
                </c:pt>
                <c:pt idx="18">
                  <c:v>-8211.5</c:v>
                </c:pt>
                <c:pt idx="19">
                  <c:v>-4663.5</c:v>
                </c:pt>
                <c:pt idx="20">
                  <c:v>0.5</c:v>
                </c:pt>
                <c:pt idx="21">
                  <c:v>1075.5</c:v>
                </c:pt>
                <c:pt idx="22">
                  <c:v>2552</c:v>
                </c:pt>
                <c:pt idx="23">
                  <c:v>2584</c:v>
                </c:pt>
                <c:pt idx="24">
                  <c:v>3407</c:v>
                </c:pt>
                <c:pt idx="25">
                  <c:v>3427.5</c:v>
                </c:pt>
                <c:pt idx="26">
                  <c:v>3452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6F-4E5F-98C3-A0C10450D1B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-15141</c:v>
                </c:pt>
                <c:pt idx="1">
                  <c:v>-15080</c:v>
                </c:pt>
                <c:pt idx="2">
                  <c:v>-15080</c:v>
                </c:pt>
                <c:pt idx="3">
                  <c:v>-15025</c:v>
                </c:pt>
                <c:pt idx="4">
                  <c:v>-15019</c:v>
                </c:pt>
                <c:pt idx="5">
                  <c:v>-15012.5</c:v>
                </c:pt>
                <c:pt idx="6">
                  <c:v>-15006</c:v>
                </c:pt>
                <c:pt idx="7">
                  <c:v>-14986.5</c:v>
                </c:pt>
                <c:pt idx="8">
                  <c:v>-14974</c:v>
                </c:pt>
                <c:pt idx="9">
                  <c:v>-11642</c:v>
                </c:pt>
                <c:pt idx="10">
                  <c:v>-11418.5</c:v>
                </c:pt>
                <c:pt idx="11">
                  <c:v>-11418</c:v>
                </c:pt>
                <c:pt idx="12">
                  <c:v>-11399</c:v>
                </c:pt>
                <c:pt idx="13">
                  <c:v>-11309</c:v>
                </c:pt>
                <c:pt idx="14">
                  <c:v>-11308.5</c:v>
                </c:pt>
                <c:pt idx="15">
                  <c:v>-8274</c:v>
                </c:pt>
                <c:pt idx="16">
                  <c:v>-8274</c:v>
                </c:pt>
                <c:pt idx="17">
                  <c:v>-8212</c:v>
                </c:pt>
                <c:pt idx="18">
                  <c:v>-8211.5</c:v>
                </c:pt>
                <c:pt idx="19">
                  <c:v>-4663.5</c:v>
                </c:pt>
                <c:pt idx="20">
                  <c:v>0.5</c:v>
                </c:pt>
                <c:pt idx="21">
                  <c:v>1075.5</c:v>
                </c:pt>
                <c:pt idx="22">
                  <c:v>2552</c:v>
                </c:pt>
                <c:pt idx="23">
                  <c:v>2584</c:v>
                </c:pt>
                <c:pt idx="24">
                  <c:v>3407</c:v>
                </c:pt>
                <c:pt idx="25">
                  <c:v>3427.5</c:v>
                </c:pt>
                <c:pt idx="26">
                  <c:v>3452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6F-4E5F-98C3-A0C10450D1B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-15141</c:v>
                </c:pt>
                <c:pt idx="1">
                  <c:v>-15080</c:v>
                </c:pt>
                <c:pt idx="2">
                  <c:v>-15080</c:v>
                </c:pt>
                <c:pt idx="3">
                  <c:v>-15025</c:v>
                </c:pt>
                <c:pt idx="4">
                  <c:v>-15019</c:v>
                </c:pt>
                <c:pt idx="5">
                  <c:v>-15012.5</c:v>
                </c:pt>
                <c:pt idx="6">
                  <c:v>-15006</c:v>
                </c:pt>
                <c:pt idx="7">
                  <c:v>-14986.5</c:v>
                </c:pt>
                <c:pt idx="8">
                  <c:v>-14974</c:v>
                </c:pt>
                <c:pt idx="9">
                  <c:v>-11642</c:v>
                </c:pt>
                <c:pt idx="10">
                  <c:v>-11418.5</c:v>
                </c:pt>
                <c:pt idx="11">
                  <c:v>-11418</c:v>
                </c:pt>
                <c:pt idx="12">
                  <c:v>-11399</c:v>
                </c:pt>
                <c:pt idx="13">
                  <c:v>-11309</c:v>
                </c:pt>
                <c:pt idx="14">
                  <c:v>-11308.5</c:v>
                </c:pt>
                <c:pt idx="15">
                  <c:v>-8274</c:v>
                </c:pt>
                <c:pt idx="16">
                  <c:v>-8274</c:v>
                </c:pt>
                <c:pt idx="17">
                  <c:v>-8212</c:v>
                </c:pt>
                <c:pt idx="18">
                  <c:v>-8211.5</c:v>
                </c:pt>
                <c:pt idx="19">
                  <c:v>-4663.5</c:v>
                </c:pt>
                <c:pt idx="20">
                  <c:v>0.5</c:v>
                </c:pt>
                <c:pt idx="21">
                  <c:v>1075.5</c:v>
                </c:pt>
                <c:pt idx="22">
                  <c:v>2552</c:v>
                </c:pt>
                <c:pt idx="23">
                  <c:v>2584</c:v>
                </c:pt>
                <c:pt idx="24">
                  <c:v>3407</c:v>
                </c:pt>
                <c:pt idx="25">
                  <c:v>3427.5</c:v>
                </c:pt>
                <c:pt idx="26">
                  <c:v>3452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-1.5313275653170422E-3</c:v>
                </c:pt>
                <c:pt idx="1">
                  <c:v>-9.0383904389454983E-3</c:v>
                </c:pt>
                <c:pt idx="2">
                  <c:v>-5.6383904375252314E-3</c:v>
                </c:pt>
                <c:pt idx="3">
                  <c:v>-2.8611520465346985E-3</c:v>
                </c:pt>
                <c:pt idx="4">
                  <c:v>-8.0454533090232871E-3</c:v>
                </c:pt>
                <c:pt idx="5">
                  <c:v>-7.8117796874721535E-3</c:v>
                </c:pt>
                <c:pt idx="6">
                  <c:v>-6.0781060601584613E-3</c:v>
                </c:pt>
                <c:pt idx="7">
                  <c:v>-1.1877085169544443E-2</c:v>
                </c:pt>
                <c:pt idx="8">
                  <c:v>-1.132771281118039E-2</c:v>
                </c:pt>
                <c:pt idx="9">
                  <c:v>6.5698412072379142E-4</c:v>
                </c:pt>
                <c:pt idx="10">
                  <c:v>2.2917619571671821E-3</c:v>
                </c:pt>
                <c:pt idx="11">
                  <c:v>7.0973685069475323E-4</c:v>
                </c:pt>
                <c:pt idx="12">
                  <c:v>1.1927828381885774E-3</c:v>
                </c:pt>
                <c:pt idx="13">
                  <c:v>3.9282638535951264E-3</c:v>
                </c:pt>
                <c:pt idx="14">
                  <c:v>6.4623874641256407E-4</c:v>
                </c:pt>
                <c:pt idx="15">
                  <c:v>-2.0541265548672527E-3</c:v>
                </c:pt>
                <c:pt idx="16">
                  <c:v>-6.5412655385443941E-4</c:v>
                </c:pt>
                <c:pt idx="17">
                  <c:v>-5.2352396378410049E-3</c:v>
                </c:pt>
                <c:pt idx="18">
                  <c:v>-4.717264739156235E-3</c:v>
                </c:pt>
                <c:pt idx="19">
                  <c:v>-6.6741339105647057E-4</c:v>
                </c:pt>
                <c:pt idx="20">
                  <c:v>3.9024024736136198E-3</c:v>
                </c:pt>
                <c:pt idx="21">
                  <c:v>5.3484256422962062E-3</c:v>
                </c:pt>
                <c:pt idx="23">
                  <c:v>1.8786823347909376E-3</c:v>
                </c:pt>
                <c:pt idx="24">
                  <c:v>5.6653586798347533E-3</c:v>
                </c:pt>
                <c:pt idx="25">
                  <c:v>-1.1976706446148455E-3</c:v>
                </c:pt>
                <c:pt idx="26">
                  <c:v>2.3830991849536076E-3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6F-4E5F-98C3-A0C10450D1B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-15141</c:v>
                </c:pt>
                <c:pt idx="1">
                  <c:v>-15080</c:v>
                </c:pt>
                <c:pt idx="2">
                  <c:v>-15080</c:v>
                </c:pt>
                <c:pt idx="3">
                  <c:v>-15025</c:v>
                </c:pt>
                <c:pt idx="4">
                  <c:v>-15019</c:v>
                </c:pt>
                <c:pt idx="5">
                  <c:v>-15012.5</c:v>
                </c:pt>
                <c:pt idx="6">
                  <c:v>-15006</c:v>
                </c:pt>
                <c:pt idx="7">
                  <c:v>-14986.5</c:v>
                </c:pt>
                <c:pt idx="8">
                  <c:v>-14974</c:v>
                </c:pt>
                <c:pt idx="9">
                  <c:v>-11642</c:v>
                </c:pt>
                <c:pt idx="10">
                  <c:v>-11418.5</c:v>
                </c:pt>
                <c:pt idx="11">
                  <c:v>-11418</c:v>
                </c:pt>
                <c:pt idx="12">
                  <c:v>-11399</c:v>
                </c:pt>
                <c:pt idx="13">
                  <c:v>-11309</c:v>
                </c:pt>
                <c:pt idx="14">
                  <c:v>-11308.5</c:v>
                </c:pt>
                <c:pt idx="15">
                  <c:v>-8274</c:v>
                </c:pt>
                <c:pt idx="16">
                  <c:v>-8274</c:v>
                </c:pt>
                <c:pt idx="17">
                  <c:v>-8212</c:v>
                </c:pt>
                <c:pt idx="18">
                  <c:v>-8211.5</c:v>
                </c:pt>
                <c:pt idx="19">
                  <c:v>-4663.5</c:v>
                </c:pt>
                <c:pt idx="20">
                  <c:v>0.5</c:v>
                </c:pt>
                <c:pt idx="21">
                  <c:v>1075.5</c:v>
                </c:pt>
                <c:pt idx="22">
                  <c:v>2552</c:v>
                </c:pt>
                <c:pt idx="23">
                  <c:v>2584</c:v>
                </c:pt>
                <c:pt idx="24">
                  <c:v>3407</c:v>
                </c:pt>
                <c:pt idx="25">
                  <c:v>3427.5</c:v>
                </c:pt>
                <c:pt idx="26">
                  <c:v>3452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6F-4E5F-98C3-A0C10450D1B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-15141</c:v>
                </c:pt>
                <c:pt idx="1">
                  <c:v>-15080</c:v>
                </c:pt>
                <c:pt idx="2">
                  <c:v>-15080</c:v>
                </c:pt>
                <c:pt idx="3">
                  <c:v>-15025</c:v>
                </c:pt>
                <c:pt idx="4">
                  <c:v>-15019</c:v>
                </c:pt>
                <c:pt idx="5">
                  <c:v>-15012.5</c:v>
                </c:pt>
                <c:pt idx="6">
                  <c:v>-15006</c:v>
                </c:pt>
                <c:pt idx="7">
                  <c:v>-14986.5</c:v>
                </c:pt>
                <c:pt idx="8">
                  <c:v>-14974</c:v>
                </c:pt>
                <c:pt idx="9">
                  <c:v>-11642</c:v>
                </c:pt>
                <c:pt idx="10">
                  <c:v>-11418.5</c:v>
                </c:pt>
                <c:pt idx="11">
                  <c:v>-11418</c:v>
                </c:pt>
                <c:pt idx="12">
                  <c:v>-11399</c:v>
                </c:pt>
                <c:pt idx="13">
                  <c:v>-11309</c:v>
                </c:pt>
                <c:pt idx="14">
                  <c:v>-11308.5</c:v>
                </c:pt>
                <c:pt idx="15">
                  <c:v>-8274</c:v>
                </c:pt>
                <c:pt idx="16">
                  <c:v>-8274</c:v>
                </c:pt>
                <c:pt idx="17">
                  <c:v>-8212</c:v>
                </c:pt>
                <c:pt idx="18">
                  <c:v>-8211.5</c:v>
                </c:pt>
                <c:pt idx="19">
                  <c:v>-4663.5</c:v>
                </c:pt>
                <c:pt idx="20">
                  <c:v>0.5</c:v>
                </c:pt>
                <c:pt idx="21">
                  <c:v>1075.5</c:v>
                </c:pt>
                <c:pt idx="22">
                  <c:v>2552</c:v>
                </c:pt>
                <c:pt idx="23">
                  <c:v>2584</c:v>
                </c:pt>
                <c:pt idx="24">
                  <c:v>3407</c:v>
                </c:pt>
                <c:pt idx="25">
                  <c:v>3427.5</c:v>
                </c:pt>
                <c:pt idx="26">
                  <c:v>3452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6F-4E5F-98C3-A0C10450D1B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5.9999999999999995E-4</c:v>
                  </c:pt>
                  <c:pt idx="1">
                    <c:v>8.9999999999999998E-4</c:v>
                  </c:pt>
                  <c:pt idx="2">
                    <c:v>0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-15141</c:v>
                </c:pt>
                <c:pt idx="1">
                  <c:v>-15080</c:v>
                </c:pt>
                <c:pt idx="2">
                  <c:v>-15080</c:v>
                </c:pt>
                <c:pt idx="3">
                  <c:v>-15025</c:v>
                </c:pt>
                <c:pt idx="4">
                  <c:v>-15019</c:v>
                </c:pt>
                <c:pt idx="5">
                  <c:v>-15012.5</c:v>
                </c:pt>
                <c:pt idx="6">
                  <c:v>-15006</c:v>
                </c:pt>
                <c:pt idx="7">
                  <c:v>-14986.5</c:v>
                </c:pt>
                <c:pt idx="8">
                  <c:v>-14974</c:v>
                </c:pt>
                <c:pt idx="9">
                  <c:v>-11642</c:v>
                </c:pt>
                <c:pt idx="10">
                  <c:v>-11418.5</c:v>
                </c:pt>
                <c:pt idx="11">
                  <c:v>-11418</c:v>
                </c:pt>
                <c:pt idx="12">
                  <c:v>-11399</c:v>
                </c:pt>
                <c:pt idx="13">
                  <c:v>-11309</c:v>
                </c:pt>
                <c:pt idx="14">
                  <c:v>-11308.5</c:v>
                </c:pt>
                <c:pt idx="15">
                  <c:v>-8274</c:v>
                </c:pt>
                <c:pt idx="16">
                  <c:v>-8274</c:v>
                </c:pt>
                <c:pt idx="17">
                  <c:v>-8212</c:v>
                </c:pt>
                <c:pt idx="18">
                  <c:v>-8211.5</c:v>
                </c:pt>
                <c:pt idx="19">
                  <c:v>-4663.5</c:v>
                </c:pt>
                <c:pt idx="20">
                  <c:v>0.5</c:v>
                </c:pt>
                <c:pt idx="21">
                  <c:v>1075.5</c:v>
                </c:pt>
                <c:pt idx="22">
                  <c:v>2552</c:v>
                </c:pt>
                <c:pt idx="23">
                  <c:v>2584</c:v>
                </c:pt>
                <c:pt idx="24">
                  <c:v>3407</c:v>
                </c:pt>
                <c:pt idx="25">
                  <c:v>3427.5</c:v>
                </c:pt>
                <c:pt idx="26">
                  <c:v>3452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6F-4E5F-98C3-A0C10450D1B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-15141</c:v>
                </c:pt>
                <c:pt idx="1">
                  <c:v>-15080</c:v>
                </c:pt>
                <c:pt idx="2">
                  <c:v>-15080</c:v>
                </c:pt>
                <c:pt idx="3">
                  <c:v>-15025</c:v>
                </c:pt>
                <c:pt idx="4">
                  <c:v>-15019</c:v>
                </c:pt>
                <c:pt idx="5">
                  <c:v>-15012.5</c:v>
                </c:pt>
                <c:pt idx="6">
                  <c:v>-15006</c:v>
                </c:pt>
                <c:pt idx="7">
                  <c:v>-14986.5</c:v>
                </c:pt>
                <c:pt idx="8">
                  <c:v>-14974</c:v>
                </c:pt>
                <c:pt idx="9">
                  <c:v>-11642</c:v>
                </c:pt>
                <c:pt idx="10">
                  <c:v>-11418.5</c:v>
                </c:pt>
                <c:pt idx="11">
                  <c:v>-11418</c:v>
                </c:pt>
                <c:pt idx="12">
                  <c:v>-11399</c:v>
                </c:pt>
                <c:pt idx="13">
                  <c:v>-11309</c:v>
                </c:pt>
                <c:pt idx="14">
                  <c:v>-11308.5</c:v>
                </c:pt>
                <c:pt idx="15">
                  <c:v>-8274</c:v>
                </c:pt>
                <c:pt idx="16">
                  <c:v>-8274</c:v>
                </c:pt>
                <c:pt idx="17">
                  <c:v>-8212</c:v>
                </c:pt>
                <c:pt idx="18">
                  <c:v>-8211.5</c:v>
                </c:pt>
                <c:pt idx="19">
                  <c:v>-4663.5</c:v>
                </c:pt>
                <c:pt idx="20">
                  <c:v>0.5</c:v>
                </c:pt>
                <c:pt idx="21">
                  <c:v>1075.5</c:v>
                </c:pt>
                <c:pt idx="22">
                  <c:v>2552</c:v>
                </c:pt>
                <c:pt idx="23">
                  <c:v>2584</c:v>
                </c:pt>
                <c:pt idx="24">
                  <c:v>3407</c:v>
                </c:pt>
                <c:pt idx="25">
                  <c:v>3427.5</c:v>
                </c:pt>
                <c:pt idx="26">
                  <c:v>3452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-3.6206876857323624E-3</c:v>
                </c:pt>
                <c:pt idx="1">
                  <c:v>-3.6260111309653646E-3</c:v>
                </c:pt>
                <c:pt idx="2">
                  <c:v>-3.6260111309653646E-3</c:v>
                </c:pt>
                <c:pt idx="3">
                  <c:v>-3.6308109586344656E-3</c:v>
                </c:pt>
                <c:pt idx="4">
                  <c:v>-3.6313345761983676E-3</c:v>
                </c:pt>
                <c:pt idx="5">
                  <c:v>-3.631901828559261E-3</c:v>
                </c:pt>
                <c:pt idx="6">
                  <c:v>-3.6324690809201548E-3</c:v>
                </c:pt>
                <c:pt idx="7">
                  <c:v>-3.6341708380028363E-3</c:v>
                </c:pt>
                <c:pt idx="8">
                  <c:v>-3.6352617079276313E-3</c:v>
                </c:pt>
                <c:pt idx="9">
                  <c:v>-3.92604399508115E-3</c:v>
                </c:pt>
                <c:pt idx="10">
                  <c:v>-3.9455487493364957E-3</c:v>
                </c:pt>
                <c:pt idx="11">
                  <c:v>-3.9455923841334875E-3</c:v>
                </c:pt>
                <c:pt idx="12">
                  <c:v>-3.9472505064191768E-3</c:v>
                </c:pt>
                <c:pt idx="13">
                  <c:v>-3.9551047698777059E-3</c:v>
                </c:pt>
                <c:pt idx="14">
                  <c:v>-3.9551484046746969E-3</c:v>
                </c:pt>
                <c:pt idx="15">
                  <c:v>-4.2199679876180809E-3</c:v>
                </c:pt>
                <c:pt idx="16">
                  <c:v>-4.2199679876180809E-3</c:v>
                </c:pt>
                <c:pt idx="17">
                  <c:v>-4.2253787024450666E-3</c:v>
                </c:pt>
                <c:pt idx="18">
                  <c:v>-4.2254223372420584E-3</c:v>
                </c:pt>
                <c:pt idx="19">
                  <c:v>-4.5350548566960459E-3</c:v>
                </c:pt>
                <c:pt idx="20">
                  <c:v>-4.9420802430357848E-3</c:v>
                </c:pt>
                <c:pt idx="21">
                  <c:v>-5.0358950565682079E-3</c:v>
                </c:pt>
                <c:pt idx="22">
                  <c:v>-5.1647486120850652E-3</c:v>
                </c:pt>
                <c:pt idx="23">
                  <c:v>-5.1675412390925421E-3</c:v>
                </c:pt>
                <c:pt idx="24">
                  <c:v>-5.2393641149410851E-3</c:v>
                </c:pt>
                <c:pt idx="25">
                  <c:v>-5.2411531416177506E-3</c:v>
                </c:pt>
                <c:pt idx="26">
                  <c:v>-5.2432912466703497E-3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6F-4E5F-98C3-A0C10450D1B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-15141</c:v>
                </c:pt>
                <c:pt idx="1">
                  <c:v>-15080</c:v>
                </c:pt>
                <c:pt idx="2">
                  <c:v>-15080</c:v>
                </c:pt>
                <c:pt idx="3">
                  <c:v>-15025</c:v>
                </c:pt>
                <c:pt idx="4">
                  <c:v>-15019</c:v>
                </c:pt>
                <c:pt idx="5">
                  <c:v>-15012.5</c:v>
                </c:pt>
                <c:pt idx="6">
                  <c:v>-15006</c:v>
                </c:pt>
                <c:pt idx="7">
                  <c:v>-14986.5</c:v>
                </c:pt>
                <c:pt idx="8">
                  <c:v>-14974</c:v>
                </c:pt>
                <c:pt idx="9">
                  <c:v>-11642</c:v>
                </c:pt>
                <c:pt idx="10">
                  <c:v>-11418.5</c:v>
                </c:pt>
                <c:pt idx="11">
                  <c:v>-11418</c:v>
                </c:pt>
                <c:pt idx="12">
                  <c:v>-11399</c:v>
                </c:pt>
                <c:pt idx="13">
                  <c:v>-11309</c:v>
                </c:pt>
                <c:pt idx="14">
                  <c:v>-11308.5</c:v>
                </c:pt>
                <c:pt idx="15">
                  <c:v>-8274</c:v>
                </c:pt>
                <c:pt idx="16">
                  <c:v>-8274</c:v>
                </c:pt>
                <c:pt idx="17">
                  <c:v>-8212</c:v>
                </c:pt>
                <c:pt idx="18">
                  <c:v>-8211.5</c:v>
                </c:pt>
                <c:pt idx="19">
                  <c:v>-4663.5</c:v>
                </c:pt>
                <c:pt idx="20">
                  <c:v>0.5</c:v>
                </c:pt>
                <c:pt idx="21">
                  <c:v>1075.5</c:v>
                </c:pt>
                <c:pt idx="22">
                  <c:v>2552</c:v>
                </c:pt>
                <c:pt idx="23">
                  <c:v>2584</c:v>
                </c:pt>
                <c:pt idx="24">
                  <c:v>3407</c:v>
                </c:pt>
                <c:pt idx="25">
                  <c:v>3427.5</c:v>
                </c:pt>
                <c:pt idx="26">
                  <c:v>3452</c:v>
                </c:pt>
              </c:numCache>
            </c:numRef>
          </c:xVal>
          <c:yVal>
            <c:numRef>
              <c:f>'Active 1'!$U$21:$U$993</c:f>
              <c:numCache>
                <c:formatCode>General</c:formatCode>
                <c:ptCount val="973"/>
                <c:pt idx="22">
                  <c:v>-6.367171090823831E-2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46F-4E5F-98C3-A0C10450D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786544"/>
        <c:axId val="1"/>
      </c:scatterChart>
      <c:valAx>
        <c:axId val="840786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0278152167916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786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69400896959951"/>
          <c:y val="0.92375366568914952"/>
          <c:w val="0.75225335571792262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V1187 Her - O-C Diagr.</a:t>
            </a:r>
          </a:p>
        </c:rich>
      </c:tx>
      <c:layout>
        <c:manualLayout>
          <c:xMode val="edge"/>
          <c:yMode val="edge"/>
          <c:x val="0.36992481203007521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117667333506626"/>
          <c:w val="0.82556390977443606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EB-47A7-AE5F-3C3E596CD302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EB-47A7-AE5F-3C3E596CD302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0EB-47A7-AE5F-3C3E596CD302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1.786000000720378E-3</c:v>
                </c:pt>
                <c:pt idx="2">
                  <c:v>-3.4000000014202669E-3</c:v>
                </c:pt>
                <c:pt idx="3">
                  <c:v>4.8699999970267527E-3</c:v>
                </c:pt>
                <c:pt idx="4">
                  <c:v>-8.6000000010244548E-5</c:v>
                </c:pt>
                <c:pt idx="5">
                  <c:v>3.9500000275438651E-4</c:v>
                </c:pt>
                <c:pt idx="6">
                  <c:v>2.3759999967296608E-3</c:v>
                </c:pt>
                <c:pt idx="7">
                  <c:v>-2.6810000053956173E-3</c:v>
                </c:pt>
                <c:pt idx="8">
                  <c:v>-1.6560000003664754E-3</c:v>
                </c:pt>
                <c:pt idx="9">
                  <c:v>0.13711199999670498</c:v>
                </c:pt>
                <c:pt idx="10">
                  <c:v>0.14725099999486702</c:v>
                </c:pt>
                <c:pt idx="11">
                  <c:v>0.14568799999688054</c:v>
                </c:pt>
                <c:pt idx="12">
                  <c:v>0.14689399999770103</c:v>
                </c:pt>
                <c:pt idx="13">
                  <c:v>0.15305399999488145</c:v>
                </c:pt>
                <c:pt idx="14">
                  <c:v>0.14979099999618484</c:v>
                </c:pt>
                <c:pt idx="15">
                  <c:v>0.26255399999354267</c:v>
                </c:pt>
                <c:pt idx="16">
                  <c:v>0.26395399999455549</c:v>
                </c:pt>
                <c:pt idx="17">
                  <c:v>0.26173199999902863</c:v>
                </c:pt>
                <c:pt idx="18">
                  <c:v>0.26226899999892339</c:v>
                </c:pt>
                <c:pt idx="19">
                  <c:v>0.40132099999755155</c:v>
                </c:pt>
                <c:pt idx="20">
                  <c:v>0.58335699999588542</c:v>
                </c:pt>
                <c:pt idx="21">
                  <c:v>0.62570699999923818</c:v>
                </c:pt>
                <c:pt idx="22">
                  <c:v>0.6128679999965243</c:v>
                </c:pt>
                <c:pt idx="23">
                  <c:v>0.6796360000007553</c:v>
                </c:pt>
                <c:pt idx="24">
                  <c:v>0.55937499999708962</c:v>
                </c:pt>
                <c:pt idx="25">
                  <c:v>0.55329199999687262</c:v>
                </c:pt>
                <c:pt idx="26">
                  <c:v>0.55780499999673339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0EB-47A7-AE5F-3C3E596CD302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0EB-47A7-AE5F-3C3E596CD30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0EB-47A7-AE5F-3C3E596CD30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0EB-47A7-AE5F-3C3E596CD302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4.0892550358911317E-2</c:v>
                </c:pt>
                <c:pt idx="1">
                  <c:v>3.8957435460377166E-2</c:v>
                </c:pt>
                <c:pt idx="2">
                  <c:v>4.0892550358911317E-2</c:v>
                </c:pt>
                <c:pt idx="3">
                  <c:v>4.2637326087097846E-2</c:v>
                </c:pt>
                <c:pt idx="4">
                  <c:v>4.2827665257445469E-2</c:v>
                </c:pt>
                <c:pt idx="5">
                  <c:v>4.3033866025322061E-2</c:v>
                </c:pt>
                <c:pt idx="6">
                  <c:v>4.3240066793198653E-2</c:v>
                </c:pt>
                <c:pt idx="7">
                  <c:v>4.3858669096828423E-2</c:v>
                </c:pt>
                <c:pt idx="8">
                  <c:v>4.4255209035052631E-2</c:v>
                </c:pt>
                <c:pt idx="9">
                  <c:v>0.14995689496809855</c:v>
                </c:pt>
                <c:pt idx="10">
                  <c:v>0.15704702906354748</c:v>
                </c:pt>
                <c:pt idx="11">
                  <c:v>0.15706289066107643</c:v>
                </c:pt>
                <c:pt idx="12">
                  <c:v>0.15766563136717726</c:v>
                </c:pt>
                <c:pt idx="13">
                  <c:v>0.16052071892239156</c:v>
                </c:pt>
                <c:pt idx="14">
                  <c:v>0.16053658051992054</c:v>
                </c:pt>
                <c:pt idx="15">
                  <c:v>0.25680061592323022</c:v>
                </c:pt>
                <c:pt idx="16">
                  <c:v>0.25680061592323022</c:v>
                </c:pt>
                <c:pt idx="17">
                  <c:v>0.25876745401682233</c:v>
                </c:pt>
                <c:pt idx="18">
                  <c:v>0.25878331561435131</c:v>
                </c:pt>
                <c:pt idx="19">
                  <c:v>0.37133721167991157</c:v>
                </c:pt>
                <c:pt idx="20">
                  <c:v>0.51929419343012961</c:v>
                </c:pt>
                <c:pt idx="21">
                  <c:v>0.55339662811741186</c:v>
                </c:pt>
                <c:pt idx="22">
                  <c:v>0.60023592562045569</c:v>
                </c:pt>
                <c:pt idx="23">
                  <c:v>0.60125106786230975</c:v>
                </c:pt>
                <c:pt idx="24">
                  <c:v>0.62737511899252074</c:v>
                </c:pt>
                <c:pt idx="25">
                  <c:v>0.62802544449120834</c:v>
                </c:pt>
                <c:pt idx="26">
                  <c:v>0.62880266277012797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0EB-47A7-AE5F-3C3E596CD302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0EB-47A7-AE5F-3C3E596CD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787856"/>
        <c:axId val="1"/>
      </c:scatterChart>
      <c:valAx>
        <c:axId val="840787856"/>
        <c:scaling>
          <c:orientation val="minMax"/>
          <c:min val="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787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53064690443099"/>
          <c:w val="0.72330827067669157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V1187 Her - O-C Diagr.</a:t>
            </a:r>
          </a:p>
        </c:rich>
      </c:tx>
      <c:layout>
        <c:manualLayout>
          <c:xMode val="edge"/>
          <c:yMode val="edge"/>
          <c:x val="0.3693698422832281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1428144103299"/>
          <c:y val="0.14076246334310852"/>
          <c:w val="0.831833051557003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2'!$D$21:$D$239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19-4889-80B8-89AB88F3C0AB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19-4889-80B8-89AB88F3C0AB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19-4889-80B8-89AB88F3C0AB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1.786000000720378E-3</c:v>
                </c:pt>
                <c:pt idx="2">
                  <c:v>-3.4000000014202669E-3</c:v>
                </c:pt>
                <c:pt idx="3">
                  <c:v>4.8699999970267527E-3</c:v>
                </c:pt>
                <c:pt idx="4">
                  <c:v>-8.6000000010244548E-5</c:v>
                </c:pt>
                <c:pt idx="5">
                  <c:v>3.9500000275438651E-4</c:v>
                </c:pt>
                <c:pt idx="6">
                  <c:v>2.3759999967296608E-3</c:v>
                </c:pt>
                <c:pt idx="7">
                  <c:v>-2.6810000053956173E-3</c:v>
                </c:pt>
                <c:pt idx="8">
                  <c:v>-1.6560000003664754E-3</c:v>
                </c:pt>
                <c:pt idx="9">
                  <c:v>0.13711199999670498</c:v>
                </c:pt>
                <c:pt idx="10">
                  <c:v>0.14725099999486702</c:v>
                </c:pt>
                <c:pt idx="11">
                  <c:v>0.14568799999688054</c:v>
                </c:pt>
                <c:pt idx="12">
                  <c:v>0.14689399999770103</c:v>
                </c:pt>
                <c:pt idx="13">
                  <c:v>0.15305399999488145</c:v>
                </c:pt>
                <c:pt idx="14">
                  <c:v>0.14979099999618484</c:v>
                </c:pt>
                <c:pt idx="15">
                  <c:v>0.26255399999354267</c:v>
                </c:pt>
                <c:pt idx="16">
                  <c:v>0.26395399999455549</c:v>
                </c:pt>
                <c:pt idx="17">
                  <c:v>0.26173199999902863</c:v>
                </c:pt>
                <c:pt idx="18">
                  <c:v>0.26226899999892339</c:v>
                </c:pt>
                <c:pt idx="19">
                  <c:v>0.40132099999755155</c:v>
                </c:pt>
                <c:pt idx="20">
                  <c:v>0.58335699999588542</c:v>
                </c:pt>
                <c:pt idx="21">
                  <c:v>0.62570699999923818</c:v>
                </c:pt>
                <c:pt idx="22">
                  <c:v>0.6128679999965243</c:v>
                </c:pt>
                <c:pt idx="23">
                  <c:v>0.6796360000007553</c:v>
                </c:pt>
                <c:pt idx="24">
                  <c:v>0.55937499999708962</c:v>
                </c:pt>
                <c:pt idx="25">
                  <c:v>0.55329199999687262</c:v>
                </c:pt>
                <c:pt idx="26">
                  <c:v>0.55780499999673339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619-4889-80B8-89AB88F3C0AB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619-4889-80B8-89AB88F3C0AB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619-4889-80B8-89AB88F3C0AB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8.9999999999999998E-4</c:v>
                  </c:pt>
                  <c:pt idx="3">
                    <c:v>1.5E-3</c:v>
                  </c:pt>
                  <c:pt idx="4">
                    <c:v>1.9E-3</c:v>
                  </c:pt>
                  <c:pt idx="5">
                    <c:v>1.1000000000000001E-3</c:v>
                  </c:pt>
                  <c:pt idx="6">
                    <c:v>1E-3</c:v>
                  </c:pt>
                  <c:pt idx="7">
                    <c:v>1.1999999999999999E-3</c:v>
                  </c:pt>
                  <c:pt idx="8">
                    <c:v>1.8E-3</c:v>
                  </c:pt>
                  <c:pt idx="9">
                    <c:v>5.0000000000000001E-4</c:v>
                  </c:pt>
                  <c:pt idx="10">
                    <c:v>2.9999999999999997E-4</c:v>
                  </c:pt>
                  <c:pt idx="11">
                    <c:v>8.9999999999999998E-4</c:v>
                  </c:pt>
                  <c:pt idx="12">
                    <c:v>4.0000000000000002E-4</c:v>
                  </c:pt>
                  <c:pt idx="13">
                    <c:v>1.6000000000000001E-3</c:v>
                  </c:pt>
                  <c:pt idx="14">
                    <c:v>8.9999999999999998E-4</c:v>
                  </c:pt>
                  <c:pt idx="15">
                    <c:v>2E-3</c:v>
                  </c:pt>
                  <c:pt idx="16">
                    <c:v>8.0000000000000004E-4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5.9999999999999995E-4</c:v>
                  </c:pt>
                  <c:pt idx="20">
                    <c:v>2.9999999999999997E-4</c:v>
                  </c:pt>
                  <c:pt idx="21">
                    <c:v>6.0000000000000001E-3</c:v>
                  </c:pt>
                  <c:pt idx="22">
                    <c:v>2.9999999999999997E-4</c:v>
                  </c:pt>
                  <c:pt idx="23">
                    <c:v>5.9999999999999995E-4</c:v>
                  </c:pt>
                  <c:pt idx="24">
                    <c:v>8.9999999999999998E-4</c:v>
                  </c:pt>
                  <c:pt idx="25">
                    <c:v>5.0000000000000001E-4</c:v>
                  </c:pt>
                  <c:pt idx="2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619-4889-80B8-89AB88F3C0AB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-61</c:v>
                </c:pt>
                <c:pt idx="2">
                  <c:v>0</c:v>
                </c:pt>
                <c:pt idx="3">
                  <c:v>55</c:v>
                </c:pt>
                <c:pt idx="4">
                  <c:v>61</c:v>
                </c:pt>
                <c:pt idx="5">
                  <c:v>67.5</c:v>
                </c:pt>
                <c:pt idx="6">
                  <c:v>74</c:v>
                </c:pt>
                <c:pt idx="7">
                  <c:v>93.5</c:v>
                </c:pt>
                <c:pt idx="8">
                  <c:v>106</c:v>
                </c:pt>
                <c:pt idx="9">
                  <c:v>3438</c:v>
                </c:pt>
                <c:pt idx="10">
                  <c:v>3661.5</c:v>
                </c:pt>
                <c:pt idx="11">
                  <c:v>3662</c:v>
                </c:pt>
                <c:pt idx="12">
                  <c:v>3681</c:v>
                </c:pt>
                <c:pt idx="13">
                  <c:v>3771</c:v>
                </c:pt>
                <c:pt idx="14">
                  <c:v>3771.5</c:v>
                </c:pt>
                <c:pt idx="15">
                  <c:v>6806</c:v>
                </c:pt>
                <c:pt idx="16">
                  <c:v>6806</c:v>
                </c:pt>
                <c:pt idx="17">
                  <c:v>6868</c:v>
                </c:pt>
                <c:pt idx="18">
                  <c:v>6868.5</c:v>
                </c:pt>
                <c:pt idx="19">
                  <c:v>10416.5</c:v>
                </c:pt>
                <c:pt idx="20">
                  <c:v>15080.5</c:v>
                </c:pt>
                <c:pt idx="21">
                  <c:v>16155.5</c:v>
                </c:pt>
                <c:pt idx="22">
                  <c:v>17632</c:v>
                </c:pt>
                <c:pt idx="23">
                  <c:v>17664</c:v>
                </c:pt>
                <c:pt idx="24">
                  <c:v>18487.5</c:v>
                </c:pt>
                <c:pt idx="25">
                  <c:v>18508</c:v>
                </c:pt>
                <c:pt idx="26">
                  <c:v>18532.5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4.0892550358911317E-2</c:v>
                </c:pt>
                <c:pt idx="1">
                  <c:v>3.8957435460377166E-2</c:v>
                </c:pt>
                <c:pt idx="2">
                  <c:v>4.0892550358911317E-2</c:v>
                </c:pt>
                <c:pt idx="3">
                  <c:v>4.2637326087097846E-2</c:v>
                </c:pt>
                <c:pt idx="4">
                  <c:v>4.2827665257445469E-2</c:v>
                </c:pt>
                <c:pt idx="5">
                  <c:v>4.3033866025322061E-2</c:v>
                </c:pt>
                <c:pt idx="6">
                  <c:v>4.3240066793198653E-2</c:v>
                </c:pt>
                <c:pt idx="7">
                  <c:v>4.3858669096828423E-2</c:v>
                </c:pt>
                <c:pt idx="8">
                  <c:v>4.4255209035052631E-2</c:v>
                </c:pt>
                <c:pt idx="9">
                  <c:v>0.14995689496809855</c:v>
                </c:pt>
                <c:pt idx="10">
                  <c:v>0.15704702906354748</c:v>
                </c:pt>
                <c:pt idx="11">
                  <c:v>0.15706289066107643</c:v>
                </c:pt>
                <c:pt idx="12">
                  <c:v>0.15766563136717726</c:v>
                </c:pt>
                <c:pt idx="13">
                  <c:v>0.16052071892239156</c:v>
                </c:pt>
                <c:pt idx="14">
                  <c:v>0.16053658051992054</c:v>
                </c:pt>
                <c:pt idx="15">
                  <c:v>0.25680061592323022</c:v>
                </c:pt>
                <c:pt idx="16">
                  <c:v>0.25680061592323022</c:v>
                </c:pt>
                <c:pt idx="17">
                  <c:v>0.25876745401682233</c:v>
                </c:pt>
                <c:pt idx="18">
                  <c:v>0.25878331561435131</c:v>
                </c:pt>
                <c:pt idx="19">
                  <c:v>0.37133721167991157</c:v>
                </c:pt>
                <c:pt idx="20">
                  <c:v>0.51929419343012961</c:v>
                </c:pt>
                <c:pt idx="21">
                  <c:v>0.55339662811741186</c:v>
                </c:pt>
                <c:pt idx="22">
                  <c:v>0.60023592562045569</c:v>
                </c:pt>
                <c:pt idx="23">
                  <c:v>0.60125106786230975</c:v>
                </c:pt>
                <c:pt idx="24">
                  <c:v>0.62737511899252074</c:v>
                </c:pt>
                <c:pt idx="25">
                  <c:v>0.62802544449120834</c:v>
                </c:pt>
                <c:pt idx="26">
                  <c:v>0.62880266277012797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619-4889-80B8-89AB88F3C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0786216"/>
        <c:axId val="1"/>
      </c:scatterChart>
      <c:valAx>
        <c:axId val="840786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01280020177664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0786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873905401464454"/>
          <c:y val="0.92375366568914952"/>
          <c:w val="0.6276285734553450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17</xdr:col>
      <xdr:colOff>95250</xdr:colOff>
      <xdr:row>19</xdr:row>
      <xdr:rowOff>9525</xdr:rowOff>
    </xdr:to>
    <xdr:graphicFrame macro="">
      <xdr:nvGraphicFramePr>
        <xdr:cNvPr id="1028" name="Chart 3">
          <a:extLst>
            <a:ext uri="{FF2B5EF4-FFF2-40B4-BE49-F238E27FC236}">
              <a16:creationId xmlns:a16="http://schemas.microsoft.com/office/drawing/2014/main" id="{135A1239-0FB9-6EDC-8E2E-7B2919FA9C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50179" name="Chart 1025">
          <a:extLst>
            <a:ext uri="{FF2B5EF4-FFF2-40B4-BE49-F238E27FC236}">
              <a16:creationId xmlns:a16="http://schemas.microsoft.com/office/drawing/2014/main" id="{F0A0722A-2DE7-D006-0475-DA9B5E3A1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66675</xdr:colOff>
      <xdr:row>0</xdr:row>
      <xdr:rowOff>0</xdr:rowOff>
    </xdr:from>
    <xdr:to>
      <xdr:col>27</xdr:col>
      <xdr:colOff>238125</xdr:colOff>
      <xdr:row>19</xdr:row>
      <xdr:rowOff>9525</xdr:rowOff>
    </xdr:to>
    <xdr:graphicFrame macro="">
      <xdr:nvGraphicFramePr>
        <xdr:cNvPr id="50180" name="Chart 1026">
          <a:extLst>
            <a:ext uri="{FF2B5EF4-FFF2-40B4-BE49-F238E27FC236}">
              <a16:creationId xmlns:a16="http://schemas.microsoft.com/office/drawing/2014/main" id="{4FC235EC-1237-1E17-0F1B-09F8F08C3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940"/>
  <sheetViews>
    <sheetView tabSelected="1" workbookViewId="0">
      <pane xSplit="14" ySplit="22" topLeftCell="O32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48</v>
      </c>
    </row>
    <row r="2" spans="1:6" s="12" customFormat="1" ht="12.95" customHeight="1" x14ac:dyDescent="0.2">
      <c r="A2" s="12" t="s">
        <v>26</v>
      </c>
      <c r="B2" s="12" t="s">
        <v>42</v>
      </c>
      <c r="C2" s="13"/>
      <c r="D2" s="13"/>
    </row>
    <row r="3" spans="1:6" s="12" customFormat="1" ht="12.95" customHeight="1" thickBot="1" x14ac:dyDescent="0.25"/>
    <row r="4" spans="1:6" s="12" customFormat="1" ht="12.95" customHeight="1" thickBot="1" x14ac:dyDescent="0.25">
      <c r="A4" s="14" t="s">
        <v>38</v>
      </c>
      <c r="C4" s="15">
        <v>53877.469400000002</v>
      </c>
      <c r="D4" s="16">
        <v>0.310726</v>
      </c>
    </row>
    <row r="5" spans="1:6" s="12" customFormat="1" ht="12.95" customHeight="1" x14ac:dyDescent="0.2">
      <c r="A5" s="14" t="s">
        <v>31</v>
      </c>
      <c r="C5" s="17">
        <v>-9.5</v>
      </c>
      <c r="D5" s="12" t="s">
        <v>32</v>
      </c>
    </row>
    <row r="6" spans="1:6" s="12" customFormat="1" ht="12.95" customHeight="1" x14ac:dyDescent="0.2">
      <c r="A6" s="18" t="s">
        <v>4</v>
      </c>
    </row>
    <row r="7" spans="1:6" s="12" customFormat="1" ht="12.95" customHeight="1" x14ac:dyDescent="0.2">
      <c r="A7" s="12" t="s">
        <v>5</v>
      </c>
      <c r="C7" s="12">
        <v>58563.79691557242</v>
      </c>
    </row>
    <row r="8" spans="1:6" s="12" customFormat="1" ht="12.95" customHeight="1" x14ac:dyDescent="0.2">
      <c r="A8" s="12" t="s">
        <v>6</v>
      </c>
      <c r="C8" s="12">
        <v>0.31076405021100656</v>
      </c>
    </row>
    <row r="9" spans="1:6" s="12" customFormat="1" ht="12.95" customHeight="1" x14ac:dyDescent="0.2">
      <c r="A9" s="19" t="s">
        <v>36</v>
      </c>
      <c r="B9" s="20">
        <v>21</v>
      </c>
      <c r="C9" s="21" t="str">
        <f>"F"&amp;B9</f>
        <v>F21</v>
      </c>
      <c r="D9" s="22" t="str">
        <f>"G"&amp;B9</f>
        <v>G21</v>
      </c>
    </row>
    <row r="10" spans="1:6" s="12" customFormat="1" ht="12.95" customHeight="1" thickBot="1" x14ac:dyDescent="0.25">
      <c r="C10" s="23" t="s">
        <v>22</v>
      </c>
      <c r="D10" s="23" t="s">
        <v>23</v>
      </c>
    </row>
    <row r="11" spans="1:6" s="12" customFormat="1" ht="12.95" customHeight="1" x14ac:dyDescent="0.2">
      <c r="A11" s="12" t="s">
        <v>18</v>
      </c>
      <c r="C11" s="22">
        <f ca="1">INTERCEPT(INDIRECT($D$9):G992,INDIRECT($C$9):F992)</f>
        <v>-4.942036608238793E-3</v>
      </c>
      <c r="D11" s="13"/>
    </row>
    <row r="12" spans="1:6" s="12" customFormat="1" ht="12.95" customHeight="1" x14ac:dyDescent="0.2">
      <c r="A12" s="12" t="s">
        <v>19</v>
      </c>
      <c r="C12" s="22">
        <f ca="1">SLOPE(INDIRECT($D$9):G992,INDIRECT($C$9):F992)</f>
        <v>-8.7269593983649084E-8</v>
      </c>
      <c r="D12" s="13"/>
    </row>
    <row r="13" spans="1:6" s="12" customFormat="1" ht="12.95" customHeight="1" x14ac:dyDescent="0.2">
      <c r="A13" s="12" t="s">
        <v>21</v>
      </c>
      <c r="C13" s="13" t="s">
        <v>16</v>
      </c>
    </row>
    <row r="14" spans="1:6" s="12" customFormat="1" ht="12.95" customHeight="1" x14ac:dyDescent="0.2"/>
    <row r="15" spans="1:6" s="12" customFormat="1" ht="12.95" customHeight="1" x14ac:dyDescent="0.2">
      <c r="A15" s="24" t="s">
        <v>20</v>
      </c>
      <c r="C15" s="25">
        <f ca="1">(C7+C11)+(C8+C12)*INT(MAX(F21:F3533))</f>
        <v>59636.549173609572</v>
      </c>
      <c r="E15" s="26" t="s">
        <v>46</v>
      </c>
      <c r="F15" s="17">
        <v>1</v>
      </c>
    </row>
    <row r="16" spans="1:6" s="12" customFormat="1" ht="12.95" customHeight="1" x14ac:dyDescent="0.2">
      <c r="A16" s="18" t="s">
        <v>7</v>
      </c>
      <c r="C16" s="27">
        <f ca="1">+C8+C12</f>
        <v>0.31076396294141256</v>
      </c>
      <c r="E16" s="26" t="s">
        <v>33</v>
      </c>
      <c r="F16" s="28">
        <f ca="1">NOW()+15018.5+$C$5/24</f>
        <v>60354.795002777777</v>
      </c>
    </row>
    <row r="17" spans="1:24" s="12" customFormat="1" ht="12.95" customHeight="1" thickBot="1" x14ac:dyDescent="0.25">
      <c r="A17" s="26" t="s">
        <v>30</v>
      </c>
      <c r="C17" s="12">
        <f>COUNT(C21:C2191)</f>
        <v>27</v>
      </c>
      <c r="E17" s="26" t="s">
        <v>47</v>
      </c>
      <c r="F17" s="28">
        <f ca="1">ROUND(2*(F16-$C$7)/$C$8,0)/2+F15</f>
        <v>5764</v>
      </c>
    </row>
    <row r="18" spans="1:24" s="12" customFormat="1" ht="12.95" customHeight="1" thickTop="1" thickBot="1" x14ac:dyDescent="0.25">
      <c r="A18" s="18" t="s">
        <v>8</v>
      </c>
      <c r="C18" s="29">
        <f ca="1">+C15</f>
        <v>59636.549173609572</v>
      </c>
      <c r="D18" s="30">
        <f ca="1">+C16</f>
        <v>0.31076396294141256</v>
      </c>
      <c r="E18" s="26" t="s">
        <v>34</v>
      </c>
      <c r="F18" s="22">
        <f ca="1">ROUND(2*(F16-$C$15)/$C$16,0)/2+F15</f>
        <v>2312</v>
      </c>
    </row>
    <row r="19" spans="1:24" s="12" customFormat="1" ht="12.95" customHeight="1" thickTop="1" x14ac:dyDescent="0.2">
      <c r="E19" s="26" t="s">
        <v>35</v>
      </c>
      <c r="F19" s="31">
        <f ca="1">+$C$15+$C$16*F18-15018.5-$C$5/24</f>
        <v>45336.931289263455</v>
      </c>
    </row>
    <row r="20" spans="1:24" s="12" customFormat="1" ht="12.95" customHeight="1" thickBot="1" x14ac:dyDescent="0.25">
      <c r="A20" s="23" t="s">
        <v>9</v>
      </c>
      <c r="B20" s="23" t="s">
        <v>10</v>
      </c>
      <c r="C20" s="23" t="s">
        <v>11</v>
      </c>
      <c r="D20" s="23" t="s">
        <v>15</v>
      </c>
      <c r="E20" s="23" t="s">
        <v>12</v>
      </c>
      <c r="F20" s="23" t="s">
        <v>13</v>
      </c>
      <c r="G20" s="23" t="s">
        <v>14</v>
      </c>
      <c r="H20" s="32" t="s">
        <v>3</v>
      </c>
      <c r="I20" s="32" t="s">
        <v>51</v>
      </c>
      <c r="J20" s="32" t="s">
        <v>1</v>
      </c>
      <c r="K20" s="32" t="s">
        <v>2</v>
      </c>
      <c r="L20" s="32" t="s">
        <v>27</v>
      </c>
      <c r="M20" s="32" t="s">
        <v>28</v>
      </c>
      <c r="N20" s="32" t="s">
        <v>29</v>
      </c>
      <c r="O20" s="32" t="s">
        <v>25</v>
      </c>
      <c r="P20" s="33" t="s">
        <v>24</v>
      </c>
      <c r="Q20" s="23" t="s">
        <v>17</v>
      </c>
      <c r="U20" s="34" t="s">
        <v>0</v>
      </c>
    </row>
    <row r="21" spans="1:24" s="12" customFormat="1" ht="12.95" customHeight="1" x14ac:dyDescent="0.2">
      <c r="A21" s="3" t="s">
        <v>39</v>
      </c>
      <c r="B21" s="13" t="s">
        <v>40</v>
      </c>
      <c r="C21" s="35">
        <v>53858.516900000002</v>
      </c>
      <c r="D21" s="36">
        <v>5.9999999999999995E-4</v>
      </c>
      <c r="E21" s="12">
        <f t="shared" ref="E21:E47" si="0">+(C21-C$7)/C$8</f>
        <v>-15141.004927621347</v>
      </c>
      <c r="F21" s="12">
        <f t="shared" ref="F21:F47" si="1">ROUND(2*E21,0)/2</f>
        <v>-15141</v>
      </c>
      <c r="G21" s="12">
        <f t="shared" ref="G21:G47" si="2">+C21-(C$7+F21*C$8)</f>
        <v>-1.5313275653170422E-3</v>
      </c>
      <c r="K21" s="12">
        <f t="shared" ref="K21:K29" si="3">+G21</f>
        <v>-1.5313275653170422E-3</v>
      </c>
      <c r="O21" s="12">
        <f t="shared" ref="O21:O47" ca="1" si="4">+C$11+C$12*$F21</f>
        <v>-3.6206876857323624E-3</v>
      </c>
      <c r="Q21" s="37">
        <f t="shared" ref="Q21:Q47" si="5">+C21-15018.5</f>
        <v>38840.016900000002</v>
      </c>
    </row>
    <row r="22" spans="1:24" s="12" customFormat="1" ht="12.95" customHeight="1" x14ac:dyDescent="0.2">
      <c r="A22" s="3" t="s">
        <v>39</v>
      </c>
      <c r="B22" s="13" t="s">
        <v>40</v>
      </c>
      <c r="C22" s="35">
        <v>53877.466</v>
      </c>
      <c r="D22" s="36">
        <v>8.9999999999999998E-4</v>
      </c>
      <c r="E22" s="12">
        <f t="shared" si="0"/>
        <v>-15080.029084414478</v>
      </c>
      <c r="F22" s="12">
        <f t="shared" si="1"/>
        <v>-15080</v>
      </c>
      <c r="G22" s="12">
        <f t="shared" si="2"/>
        <v>-9.0383904389454983E-3</v>
      </c>
      <c r="K22" s="12">
        <f t="shared" si="3"/>
        <v>-9.0383904389454983E-3</v>
      </c>
      <c r="O22" s="12">
        <f t="shared" ca="1" si="4"/>
        <v>-3.6260111309653646E-3</v>
      </c>
      <c r="Q22" s="37">
        <f t="shared" si="5"/>
        <v>38858.966</v>
      </c>
    </row>
    <row r="23" spans="1:24" s="12" customFormat="1" ht="12.95" customHeight="1" x14ac:dyDescent="0.2">
      <c r="A23" s="12" t="s">
        <v>37</v>
      </c>
      <c r="C23" s="36">
        <v>53877.469400000002</v>
      </c>
      <c r="D23" s="36" t="s">
        <v>16</v>
      </c>
      <c r="E23" s="12">
        <f t="shared" si="0"/>
        <v>-15080.01814363803</v>
      </c>
      <c r="F23" s="12">
        <f t="shared" si="1"/>
        <v>-15080</v>
      </c>
      <c r="G23" s="12">
        <f t="shared" si="2"/>
        <v>-5.6383904375252314E-3</v>
      </c>
      <c r="K23" s="12">
        <f t="shared" si="3"/>
        <v>-5.6383904375252314E-3</v>
      </c>
      <c r="O23" s="12">
        <f t="shared" ca="1" si="4"/>
        <v>-3.6260111309653646E-3</v>
      </c>
      <c r="Q23" s="37">
        <f t="shared" si="5"/>
        <v>38858.969400000002</v>
      </c>
    </row>
    <row r="24" spans="1:24" s="12" customFormat="1" ht="12.95" customHeight="1" x14ac:dyDescent="0.2">
      <c r="A24" s="3" t="s">
        <v>39</v>
      </c>
      <c r="B24" s="13" t="s">
        <v>40</v>
      </c>
      <c r="C24" s="35">
        <v>53894.564200000001</v>
      </c>
      <c r="D24" s="36">
        <v>1.5E-3</v>
      </c>
      <c r="E24" s="12">
        <f t="shared" si="0"/>
        <v>-15025.009206830855</v>
      </c>
      <c r="F24" s="12">
        <f t="shared" si="1"/>
        <v>-15025</v>
      </c>
      <c r="G24" s="12">
        <f t="shared" si="2"/>
        <v>-2.8611520465346985E-3</v>
      </c>
      <c r="K24" s="12">
        <f t="shared" si="3"/>
        <v>-2.8611520465346985E-3</v>
      </c>
      <c r="O24" s="12">
        <f t="shared" ca="1" si="4"/>
        <v>-3.6308109586344656E-3</v>
      </c>
      <c r="Q24" s="37">
        <f t="shared" si="5"/>
        <v>38876.064200000001</v>
      </c>
    </row>
    <row r="25" spans="1:24" s="12" customFormat="1" ht="12.95" customHeight="1" x14ac:dyDescent="0.2">
      <c r="A25" s="3" t="s">
        <v>39</v>
      </c>
      <c r="B25" s="13" t="s">
        <v>40</v>
      </c>
      <c r="C25" s="35">
        <v>53896.423600000002</v>
      </c>
      <c r="D25" s="36">
        <v>1.9E-3</v>
      </c>
      <c r="E25" s="12">
        <f t="shared" si="0"/>
        <v>-15019.025889266488</v>
      </c>
      <c r="F25" s="12">
        <f t="shared" si="1"/>
        <v>-15019</v>
      </c>
      <c r="G25" s="12">
        <f t="shared" si="2"/>
        <v>-8.0454533090232871E-3</v>
      </c>
      <c r="K25" s="12">
        <f t="shared" si="3"/>
        <v>-8.0454533090232871E-3</v>
      </c>
      <c r="O25" s="12">
        <f t="shared" ca="1" si="4"/>
        <v>-3.6313345761983676E-3</v>
      </c>
      <c r="Q25" s="37">
        <f t="shared" si="5"/>
        <v>38877.923600000002</v>
      </c>
    </row>
    <row r="26" spans="1:24" s="12" customFormat="1" ht="12.95" customHeight="1" x14ac:dyDescent="0.2">
      <c r="A26" s="3" t="s">
        <v>39</v>
      </c>
      <c r="B26" s="13" t="s">
        <v>41</v>
      </c>
      <c r="C26" s="35">
        <v>53898.443800000001</v>
      </c>
      <c r="D26" s="36">
        <v>1.1000000000000001E-3</v>
      </c>
      <c r="E26" s="12">
        <f t="shared" si="0"/>
        <v>-15012.525137333865</v>
      </c>
      <c r="F26" s="12">
        <f t="shared" si="1"/>
        <v>-15012.5</v>
      </c>
      <c r="G26" s="12">
        <f t="shared" si="2"/>
        <v>-7.8117796874721535E-3</v>
      </c>
      <c r="K26" s="12">
        <f t="shared" si="3"/>
        <v>-7.8117796874721535E-3</v>
      </c>
      <c r="O26" s="12">
        <f t="shared" ca="1" si="4"/>
        <v>-3.631901828559261E-3</v>
      </c>
      <c r="Q26" s="37">
        <f t="shared" si="5"/>
        <v>38879.943800000001</v>
      </c>
    </row>
    <row r="27" spans="1:24" s="12" customFormat="1" ht="12.95" customHeight="1" x14ac:dyDescent="0.2">
      <c r="A27" s="3" t="s">
        <v>39</v>
      </c>
      <c r="B27" s="13" t="s">
        <v>40</v>
      </c>
      <c r="C27" s="35">
        <v>53900.465499999998</v>
      </c>
      <c r="D27" s="36">
        <v>1E-3</v>
      </c>
      <c r="E27" s="12">
        <f t="shared" si="0"/>
        <v>-15006.01955858811</v>
      </c>
      <c r="F27" s="12">
        <f t="shared" si="1"/>
        <v>-15006</v>
      </c>
      <c r="G27" s="12">
        <f t="shared" si="2"/>
        <v>-6.0781060601584613E-3</v>
      </c>
      <c r="K27" s="12">
        <f t="shared" si="3"/>
        <v>-6.0781060601584613E-3</v>
      </c>
      <c r="O27" s="12">
        <f t="shared" ca="1" si="4"/>
        <v>-3.6324690809201548E-3</v>
      </c>
      <c r="Q27" s="37">
        <f t="shared" si="5"/>
        <v>38881.965499999998</v>
      </c>
    </row>
    <row r="28" spans="1:24" s="12" customFormat="1" ht="12.95" customHeight="1" x14ac:dyDescent="0.2">
      <c r="A28" s="3" t="s">
        <v>39</v>
      </c>
      <c r="B28" s="13" t="s">
        <v>41</v>
      </c>
      <c r="C28" s="35">
        <v>53906.5196</v>
      </c>
      <c r="D28" s="36">
        <v>1.1999999999999999E-3</v>
      </c>
      <c r="E28" s="12">
        <f t="shared" si="0"/>
        <v>-14986.538218980486</v>
      </c>
      <c r="F28" s="12">
        <f t="shared" si="1"/>
        <v>-14986.5</v>
      </c>
      <c r="G28" s="12">
        <f t="shared" si="2"/>
        <v>-1.1877085169544443E-2</v>
      </c>
      <c r="K28" s="12">
        <f t="shared" si="3"/>
        <v>-1.1877085169544443E-2</v>
      </c>
      <c r="O28" s="12">
        <f t="shared" ca="1" si="4"/>
        <v>-3.6341708380028363E-3</v>
      </c>
      <c r="Q28" s="37">
        <f t="shared" si="5"/>
        <v>38888.0196</v>
      </c>
    </row>
    <row r="29" spans="1:24" s="12" customFormat="1" ht="12.95" customHeight="1" x14ac:dyDescent="0.2">
      <c r="A29" s="3" t="s">
        <v>39</v>
      </c>
      <c r="B29" s="13" t="s">
        <v>40</v>
      </c>
      <c r="C29" s="35">
        <v>53910.404699999999</v>
      </c>
      <c r="D29" s="36">
        <v>1.8E-3</v>
      </c>
      <c r="E29" s="12">
        <f t="shared" si="0"/>
        <v>-14974.036451168664</v>
      </c>
      <c r="F29" s="12">
        <f t="shared" si="1"/>
        <v>-14974</v>
      </c>
      <c r="G29" s="12">
        <f t="shared" si="2"/>
        <v>-1.132771281118039E-2</v>
      </c>
      <c r="K29" s="12">
        <f t="shared" si="3"/>
        <v>-1.132771281118039E-2</v>
      </c>
      <c r="O29" s="12">
        <f t="shared" ca="1" si="4"/>
        <v>-3.6352617079276313E-3</v>
      </c>
      <c r="Q29" s="37">
        <f t="shared" si="5"/>
        <v>38891.904699999999</v>
      </c>
    </row>
    <row r="30" spans="1:24" s="12" customFormat="1" ht="12.95" customHeight="1" x14ac:dyDescent="0.2">
      <c r="A30" s="4" t="s">
        <v>43</v>
      </c>
      <c r="C30" s="36">
        <v>54945.8825</v>
      </c>
      <c r="D30" s="36">
        <v>5.0000000000000001E-4</v>
      </c>
      <c r="E30" s="12">
        <f t="shared" si="0"/>
        <v>-11641.997885906954</v>
      </c>
      <c r="F30" s="12">
        <f t="shared" si="1"/>
        <v>-11642</v>
      </c>
      <c r="G30" s="12">
        <f t="shared" si="2"/>
        <v>6.5698412072379142E-4</v>
      </c>
      <c r="K30" s="12">
        <f>+G30</f>
        <v>6.5698412072379142E-4</v>
      </c>
      <c r="O30" s="12">
        <f t="shared" ca="1" si="4"/>
        <v>-3.92604399508115E-3</v>
      </c>
      <c r="Q30" s="37">
        <f t="shared" si="5"/>
        <v>39927.3825</v>
      </c>
      <c r="X30" s="51" t="s">
        <v>61</v>
      </c>
    </row>
    <row r="31" spans="1:24" s="12" customFormat="1" ht="12.95" customHeight="1" x14ac:dyDescent="0.2">
      <c r="A31" s="7" t="s">
        <v>45</v>
      </c>
      <c r="B31" s="8" t="s">
        <v>40</v>
      </c>
      <c r="C31" s="7">
        <v>55015.339899999999</v>
      </c>
      <c r="D31" s="7">
        <v>2.9999999999999997E-4</v>
      </c>
      <c r="E31" s="12">
        <f t="shared" si="0"/>
        <v>-11418.49262539552</v>
      </c>
      <c r="F31" s="12">
        <f t="shared" si="1"/>
        <v>-11418.5</v>
      </c>
      <c r="G31" s="12">
        <f t="shared" si="2"/>
        <v>2.2917619571671821E-3</v>
      </c>
      <c r="K31" s="12">
        <f t="shared" ref="K31:K37" si="6">+G31</f>
        <v>2.2917619571671821E-3</v>
      </c>
      <c r="O31" s="12">
        <f t="shared" ca="1" si="4"/>
        <v>-3.9455487493364957E-3</v>
      </c>
      <c r="Q31" s="37">
        <f t="shared" si="5"/>
        <v>39996.839899999999</v>
      </c>
    </row>
    <row r="32" spans="1:24" s="12" customFormat="1" ht="12.95" customHeight="1" x14ac:dyDescent="0.2">
      <c r="A32" s="7" t="s">
        <v>45</v>
      </c>
      <c r="B32" s="8" t="s">
        <v>41</v>
      </c>
      <c r="C32" s="7">
        <v>55015.493699999999</v>
      </c>
      <c r="D32" s="7">
        <v>8.9999999999999998E-4</v>
      </c>
      <c r="E32" s="12">
        <f t="shared" si="0"/>
        <v>-11417.997716155227</v>
      </c>
      <c r="F32" s="12">
        <f t="shared" si="1"/>
        <v>-11418</v>
      </c>
      <c r="G32" s="12">
        <f t="shared" si="2"/>
        <v>7.0973685069475323E-4</v>
      </c>
      <c r="K32" s="12">
        <f t="shared" si="6"/>
        <v>7.0973685069475323E-4</v>
      </c>
      <c r="O32" s="12">
        <f t="shared" ca="1" si="4"/>
        <v>-3.9455923841334875E-3</v>
      </c>
      <c r="Q32" s="37">
        <f t="shared" si="5"/>
        <v>39996.993699999999</v>
      </c>
    </row>
    <row r="33" spans="1:24" s="12" customFormat="1" ht="12.95" customHeight="1" x14ac:dyDescent="0.2">
      <c r="A33" s="7" t="s">
        <v>45</v>
      </c>
      <c r="B33" s="8" t="s">
        <v>41</v>
      </c>
      <c r="C33" s="7">
        <v>55021.398699999998</v>
      </c>
      <c r="D33" s="7">
        <v>4.0000000000000002E-4</v>
      </c>
      <c r="E33" s="12">
        <f t="shared" si="0"/>
        <v>-11398.996161773408</v>
      </c>
      <c r="F33" s="12">
        <f t="shared" si="1"/>
        <v>-11399</v>
      </c>
      <c r="G33" s="12">
        <f t="shared" si="2"/>
        <v>1.1927828381885774E-3</v>
      </c>
      <c r="K33" s="12">
        <f t="shared" si="6"/>
        <v>1.1927828381885774E-3</v>
      </c>
      <c r="O33" s="12">
        <f t="shared" ca="1" si="4"/>
        <v>-3.9472505064191768E-3</v>
      </c>
      <c r="Q33" s="37">
        <f t="shared" si="5"/>
        <v>40002.898699999998</v>
      </c>
    </row>
    <row r="34" spans="1:24" s="12" customFormat="1" ht="12.95" customHeight="1" x14ac:dyDescent="0.2">
      <c r="A34" s="3" t="s">
        <v>44</v>
      </c>
      <c r="B34" s="5" t="s">
        <v>40</v>
      </c>
      <c r="C34" s="3">
        <v>55049.370199999998</v>
      </c>
      <c r="D34" s="3">
        <v>1.6000000000000001E-3</v>
      </c>
      <c r="E34" s="12">
        <f t="shared" si="0"/>
        <v>-11308.987359336295</v>
      </c>
      <c r="F34" s="12">
        <f t="shared" si="1"/>
        <v>-11309</v>
      </c>
      <c r="G34" s="12">
        <f t="shared" si="2"/>
        <v>3.9282638535951264E-3</v>
      </c>
      <c r="K34" s="12">
        <f t="shared" si="6"/>
        <v>3.9282638535951264E-3</v>
      </c>
      <c r="O34" s="12">
        <f t="shared" ca="1" si="4"/>
        <v>-3.9551047698777059E-3</v>
      </c>
      <c r="Q34" s="37">
        <f t="shared" si="5"/>
        <v>40030.870199999998</v>
      </c>
    </row>
    <row r="35" spans="1:24" s="12" customFormat="1" ht="12.95" customHeight="1" x14ac:dyDescent="0.2">
      <c r="A35" s="3" t="s">
        <v>44</v>
      </c>
      <c r="B35" s="5" t="s">
        <v>41</v>
      </c>
      <c r="C35" s="3">
        <v>55049.522299999997</v>
      </c>
      <c r="D35" s="3">
        <v>8.9999999999999998E-4</v>
      </c>
      <c r="E35" s="12">
        <f t="shared" si="0"/>
        <v>-11308.497920484228</v>
      </c>
      <c r="F35" s="12">
        <f t="shared" si="1"/>
        <v>-11308.5</v>
      </c>
      <c r="G35" s="12">
        <f t="shared" si="2"/>
        <v>6.4623874641256407E-4</v>
      </c>
      <c r="K35" s="12">
        <f t="shared" si="6"/>
        <v>6.4623874641256407E-4</v>
      </c>
      <c r="O35" s="12">
        <f t="shared" ca="1" si="4"/>
        <v>-3.9551484046746969E-3</v>
      </c>
      <c r="Q35" s="37">
        <f t="shared" si="5"/>
        <v>40031.022299999997</v>
      </c>
    </row>
    <row r="36" spans="1:24" s="12" customFormat="1" ht="12.95" customHeight="1" x14ac:dyDescent="0.2">
      <c r="A36" s="39" t="s">
        <v>50</v>
      </c>
      <c r="B36" s="5" t="s">
        <v>40</v>
      </c>
      <c r="C36" s="3">
        <v>55992.533109999997</v>
      </c>
      <c r="D36" s="3">
        <v>2E-3</v>
      </c>
      <c r="E36" s="12">
        <f t="shared" si="0"/>
        <v>-8274.0066099233609</v>
      </c>
      <c r="F36" s="12">
        <f t="shared" si="1"/>
        <v>-8274</v>
      </c>
      <c r="G36" s="12">
        <f t="shared" si="2"/>
        <v>-2.0541265548672527E-3</v>
      </c>
      <c r="K36" s="12">
        <f t="shared" si="6"/>
        <v>-2.0541265548672527E-3</v>
      </c>
      <c r="O36" s="12">
        <f t="shared" ca="1" si="4"/>
        <v>-4.2199679876180809E-3</v>
      </c>
      <c r="Q36" s="37">
        <f t="shared" si="5"/>
        <v>40974.033109999997</v>
      </c>
    </row>
    <row r="37" spans="1:24" s="12" customFormat="1" ht="12.95" customHeight="1" x14ac:dyDescent="0.2">
      <c r="A37" s="39" t="s">
        <v>50</v>
      </c>
      <c r="B37" s="5" t="s">
        <v>40</v>
      </c>
      <c r="C37" s="3">
        <v>55992.534509999998</v>
      </c>
      <c r="D37" s="3">
        <v>8.0000000000000004E-4</v>
      </c>
      <c r="E37" s="12">
        <f t="shared" si="0"/>
        <v>-8274.0021048977633</v>
      </c>
      <c r="F37" s="12">
        <f t="shared" si="1"/>
        <v>-8274</v>
      </c>
      <c r="G37" s="12">
        <f t="shared" si="2"/>
        <v>-6.5412655385443941E-4</v>
      </c>
      <c r="K37" s="12">
        <f t="shared" si="6"/>
        <v>-6.5412655385443941E-4</v>
      </c>
      <c r="O37" s="12">
        <f t="shared" ca="1" si="4"/>
        <v>-4.2199679876180809E-3</v>
      </c>
      <c r="Q37" s="37">
        <f t="shared" si="5"/>
        <v>40974.034509999998</v>
      </c>
    </row>
    <row r="38" spans="1:24" s="12" customFormat="1" ht="12.95" customHeight="1" x14ac:dyDescent="0.2">
      <c r="A38" s="6" t="s">
        <v>49</v>
      </c>
      <c r="B38" s="39"/>
      <c r="C38" s="3">
        <v>56011.797299999998</v>
      </c>
      <c r="D38" s="3">
        <v>2.9999999999999997E-4</v>
      </c>
      <c r="E38" s="12">
        <f t="shared" si="0"/>
        <v>-8212.0168463489663</v>
      </c>
      <c r="F38" s="12">
        <f t="shared" si="1"/>
        <v>-8212</v>
      </c>
      <c r="G38" s="12">
        <f t="shared" si="2"/>
        <v>-5.2352396378410049E-3</v>
      </c>
      <c r="K38" s="12">
        <f>+G38</f>
        <v>-5.2352396378410049E-3</v>
      </c>
      <c r="O38" s="12">
        <f t="shared" ca="1" si="4"/>
        <v>-4.2253787024450666E-3</v>
      </c>
      <c r="Q38" s="37">
        <f t="shared" si="5"/>
        <v>40993.297299999998</v>
      </c>
      <c r="X38" s="51" t="s">
        <v>60</v>
      </c>
    </row>
    <row r="39" spans="1:24" s="12" customFormat="1" ht="12.95" customHeight="1" x14ac:dyDescent="0.2">
      <c r="A39" s="6" t="s">
        <v>49</v>
      </c>
      <c r="B39" s="39"/>
      <c r="C39" s="3">
        <v>56011.953200000004</v>
      </c>
      <c r="D39" s="3">
        <v>2.9999999999999997E-4</v>
      </c>
      <c r="E39" s="12">
        <f t="shared" si="0"/>
        <v>-8211.5151795702659</v>
      </c>
      <c r="F39" s="12">
        <f t="shared" si="1"/>
        <v>-8211.5</v>
      </c>
      <c r="G39" s="12">
        <f t="shared" si="2"/>
        <v>-4.717264739156235E-3</v>
      </c>
      <c r="K39" s="12">
        <f>+G39</f>
        <v>-4.717264739156235E-3</v>
      </c>
      <c r="O39" s="12">
        <f t="shared" ca="1" si="4"/>
        <v>-4.2254223372420584E-3</v>
      </c>
      <c r="Q39" s="37">
        <f t="shared" si="5"/>
        <v>40993.453200000004</v>
      </c>
      <c r="X39" s="51" t="s">
        <v>60</v>
      </c>
    </row>
    <row r="40" spans="1:24" s="12" customFormat="1" ht="12.95" customHeight="1" x14ac:dyDescent="0.2">
      <c r="A40" s="41" t="s">
        <v>52</v>
      </c>
      <c r="B40" s="42" t="s">
        <v>41</v>
      </c>
      <c r="C40" s="43">
        <v>57114.5481</v>
      </c>
      <c r="D40" s="43">
        <v>5.9999999999999995E-4</v>
      </c>
      <c r="E40" s="12">
        <f t="shared" si="0"/>
        <v>-4663.5021476531501</v>
      </c>
      <c r="F40" s="12">
        <f t="shared" si="1"/>
        <v>-4663.5</v>
      </c>
      <c r="G40" s="12">
        <f t="shared" si="2"/>
        <v>-6.6741339105647057E-4</v>
      </c>
      <c r="K40" s="12">
        <f>+G40</f>
        <v>-6.6741339105647057E-4</v>
      </c>
      <c r="O40" s="12">
        <f t="shared" ca="1" si="4"/>
        <v>-4.5350548566960459E-3</v>
      </c>
      <c r="Q40" s="37">
        <f t="shared" si="5"/>
        <v>42096.0481</v>
      </c>
      <c r="X40" s="51"/>
    </row>
    <row r="41" spans="1:24" s="12" customFormat="1" ht="12.95" customHeight="1" x14ac:dyDescent="0.2">
      <c r="A41" s="18" t="s">
        <v>55</v>
      </c>
      <c r="C41" s="36">
        <v>58563.956200000001</v>
      </c>
      <c r="D41" s="36">
        <v>2.9999999999999997E-4</v>
      </c>
      <c r="E41" s="12">
        <f t="shared" si="0"/>
        <v>0.51255744501971712</v>
      </c>
      <c r="F41" s="12">
        <f t="shared" si="1"/>
        <v>0.5</v>
      </c>
      <c r="G41" s="12">
        <f t="shared" si="2"/>
        <v>3.9024024736136198E-3</v>
      </c>
      <c r="K41" s="12">
        <f>+G41</f>
        <v>3.9024024736136198E-3</v>
      </c>
      <c r="O41" s="12">
        <f t="shared" ca="1" si="4"/>
        <v>-4.9420802430357848E-3</v>
      </c>
      <c r="Q41" s="37">
        <f t="shared" si="5"/>
        <v>43545.456200000001</v>
      </c>
      <c r="X41" s="51" t="s">
        <v>60</v>
      </c>
    </row>
    <row r="42" spans="1:24" s="12" customFormat="1" ht="12.95" customHeight="1" x14ac:dyDescent="0.2">
      <c r="A42" s="18" t="s">
        <v>56</v>
      </c>
      <c r="C42" s="36">
        <v>58898.029000000002</v>
      </c>
      <c r="D42" s="36">
        <v>6.0000000000000001E-3</v>
      </c>
      <c r="E42" s="12">
        <f t="shared" si="0"/>
        <v>1075.5172105674408</v>
      </c>
      <c r="F42" s="12">
        <f t="shared" si="1"/>
        <v>1075.5</v>
      </c>
      <c r="G42" s="12">
        <f t="shared" si="2"/>
        <v>5.3484256422962062E-3</v>
      </c>
      <c r="K42" s="12">
        <f>+G42</f>
        <v>5.3484256422962062E-3</v>
      </c>
      <c r="O42" s="12">
        <f t="shared" ca="1" si="4"/>
        <v>-5.0358950565682079E-3</v>
      </c>
      <c r="Q42" s="37">
        <f t="shared" si="5"/>
        <v>43879.529000000002</v>
      </c>
      <c r="X42" s="51" t="s">
        <v>60</v>
      </c>
    </row>
    <row r="43" spans="1:24" s="12" customFormat="1" ht="12.95" customHeight="1" x14ac:dyDescent="0.2">
      <c r="A43" s="11" t="s">
        <v>58</v>
      </c>
      <c r="B43" s="46" t="s">
        <v>40</v>
      </c>
      <c r="C43" s="47">
        <v>59356.803099999997</v>
      </c>
      <c r="D43" s="48">
        <v>2.9999999999999997E-4</v>
      </c>
      <c r="E43" s="12">
        <f t="shared" si="0"/>
        <v>2551.7951123662197</v>
      </c>
      <c r="F43" s="12">
        <f t="shared" si="1"/>
        <v>2552</v>
      </c>
      <c r="G43" s="12">
        <f t="shared" si="2"/>
        <v>-6.367171090823831E-2</v>
      </c>
      <c r="O43" s="12">
        <f t="shared" ca="1" si="4"/>
        <v>-5.1647486120850652E-3</v>
      </c>
      <c r="Q43" s="37">
        <f t="shared" si="5"/>
        <v>44338.303099999997</v>
      </c>
      <c r="U43" s="12">
        <f>+G43</f>
        <v>-6.367171090823831E-2</v>
      </c>
      <c r="X43" s="51"/>
    </row>
    <row r="44" spans="1:24" s="12" customFormat="1" ht="12.95" customHeight="1" x14ac:dyDescent="0.2">
      <c r="A44" s="18" t="s">
        <v>54</v>
      </c>
      <c r="C44" s="36">
        <v>59366.813099999999</v>
      </c>
      <c r="D44" s="36">
        <v>5.9999999999999995E-4</v>
      </c>
      <c r="E44" s="12">
        <f t="shared" si="0"/>
        <v>2584.0060453657261</v>
      </c>
      <c r="F44" s="12">
        <f t="shared" si="1"/>
        <v>2584</v>
      </c>
      <c r="G44" s="12">
        <f t="shared" si="2"/>
        <v>1.8786823347909376E-3</v>
      </c>
      <c r="K44" s="12">
        <f>+G44</f>
        <v>1.8786823347909376E-3</v>
      </c>
      <c r="O44" s="12">
        <f t="shared" ca="1" si="4"/>
        <v>-5.1675412390925421E-3</v>
      </c>
      <c r="Q44" s="37">
        <f t="shared" si="5"/>
        <v>44348.313099999999</v>
      </c>
      <c r="X44" s="51" t="s">
        <v>60</v>
      </c>
    </row>
    <row r="45" spans="1:24" s="12" customFormat="1" ht="12.95" customHeight="1" x14ac:dyDescent="0.2">
      <c r="A45" s="9" t="s">
        <v>57</v>
      </c>
      <c r="B45" s="10" t="s">
        <v>41</v>
      </c>
      <c r="C45" s="49">
        <v>59622.575700000001</v>
      </c>
      <c r="D45" s="50">
        <v>8.9999999999999998E-4</v>
      </c>
      <c r="E45" s="12">
        <f t="shared" si="0"/>
        <v>3407.0182304184723</v>
      </c>
      <c r="F45" s="12">
        <f t="shared" si="1"/>
        <v>3407</v>
      </c>
      <c r="G45" s="12">
        <f t="shared" si="2"/>
        <v>5.6653586798347533E-3</v>
      </c>
      <c r="K45" s="12">
        <f>+G45</f>
        <v>5.6653586798347533E-3</v>
      </c>
      <c r="O45" s="12">
        <f t="shared" ca="1" si="4"/>
        <v>-5.2393641149410851E-3</v>
      </c>
      <c r="Q45" s="37">
        <f t="shared" si="5"/>
        <v>44604.075700000001</v>
      </c>
      <c r="X45" s="51" t="s">
        <v>60</v>
      </c>
    </row>
    <row r="46" spans="1:24" s="12" customFormat="1" ht="12.95" customHeight="1" x14ac:dyDescent="0.2">
      <c r="A46" s="11" t="s">
        <v>59</v>
      </c>
      <c r="B46" s="46" t="s">
        <v>41</v>
      </c>
      <c r="C46" s="47">
        <v>59628.9395</v>
      </c>
      <c r="D46" s="48">
        <v>5.0000000000000001E-4</v>
      </c>
      <c r="E46" s="12">
        <f t="shared" si="0"/>
        <v>3427.496146045065</v>
      </c>
      <c r="F46" s="12">
        <f t="shared" si="1"/>
        <v>3427.5</v>
      </c>
      <c r="G46" s="12">
        <f t="shared" si="2"/>
        <v>-1.1976706446148455E-3</v>
      </c>
      <c r="K46" s="12">
        <f>+G46</f>
        <v>-1.1976706446148455E-3</v>
      </c>
      <c r="O46" s="12">
        <f t="shared" ca="1" si="4"/>
        <v>-5.2411531416177506E-3</v>
      </c>
      <c r="Q46" s="37">
        <f t="shared" si="5"/>
        <v>44610.4395</v>
      </c>
      <c r="X46" s="51"/>
    </row>
    <row r="47" spans="1:24" s="12" customFormat="1" ht="12.95" customHeight="1" x14ac:dyDescent="0.2">
      <c r="A47" s="9" t="s">
        <v>57</v>
      </c>
      <c r="B47" s="10" t="s">
        <v>41</v>
      </c>
      <c r="C47" s="49">
        <v>59636.556799999998</v>
      </c>
      <c r="D47" s="50">
        <v>5.0000000000000001E-4</v>
      </c>
      <c r="E47" s="12">
        <f t="shared" si="0"/>
        <v>3452.0076685162967</v>
      </c>
      <c r="F47" s="12">
        <f t="shared" si="1"/>
        <v>3452</v>
      </c>
      <c r="G47" s="12">
        <f t="shared" si="2"/>
        <v>2.3830991849536076E-3</v>
      </c>
      <c r="K47" s="12">
        <f>+G47</f>
        <v>2.3830991849536076E-3</v>
      </c>
      <c r="O47" s="12">
        <f t="shared" ca="1" si="4"/>
        <v>-5.2432912466703497E-3</v>
      </c>
      <c r="Q47" s="37">
        <f t="shared" si="5"/>
        <v>44618.056799999998</v>
      </c>
      <c r="X47" s="51" t="s">
        <v>60</v>
      </c>
    </row>
    <row r="48" spans="1:24" s="12" customFormat="1" ht="12.95" customHeight="1" x14ac:dyDescent="0.2">
      <c r="C48" s="36"/>
      <c r="D48" s="36"/>
    </row>
    <row r="49" spans="3:4" s="12" customFormat="1" ht="12.95" customHeight="1" x14ac:dyDescent="0.2">
      <c r="C49" s="36"/>
      <c r="D49" s="36"/>
    </row>
    <row r="50" spans="3:4" s="12" customFormat="1" ht="12.95" customHeight="1" x14ac:dyDescent="0.2">
      <c r="C50" s="36"/>
      <c r="D50" s="36"/>
    </row>
    <row r="51" spans="3:4" s="12" customFormat="1" ht="12.95" customHeight="1" x14ac:dyDescent="0.2">
      <c r="C51" s="36"/>
      <c r="D51" s="36"/>
    </row>
    <row r="52" spans="3:4" s="12" customFormat="1" ht="12.95" customHeight="1" x14ac:dyDescent="0.2">
      <c r="C52" s="36"/>
      <c r="D52" s="36"/>
    </row>
    <row r="53" spans="3:4" s="12" customFormat="1" ht="12.95" customHeight="1" x14ac:dyDescent="0.2">
      <c r="C53" s="36"/>
      <c r="D53" s="36"/>
    </row>
    <row r="54" spans="3:4" s="12" customFormat="1" ht="12.95" customHeight="1" x14ac:dyDescent="0.2">
      <c r="C54" s="36"/>
      <c r="D54" s="36"/>
    </row>
    <row r="55" spans="3:4" s="12" customFormat="1" ht="12.95" customHeight="1" x14ac:dyDescent="0.2">
      <c r="C55" s="36"/>
      <c r="D55" s="36"/>
    </row>
    <row r="56" spans="3:4" s="12" customFormat="1" ht="12.95" customHeight="1" x14ac:dyDescent="0.2">
      <c r="C56" s="36"/>
      <c r="D56" s="36"/>
    </row>
    <row r="57" spans="3:4" s="12" customFormat="1" ht="12.95" customHeight="1" x14ac:dyDescent="0.2">
      <c r="C57" s="36"/>
      <c r="D57" s="36"/>
    </row>
    <row r="58" spans="3:4" s="12" customFormat="1" ht="12.95" customHeight="1" x14ac:dyDescent="0.2">
      <c r="C58" s="36"/>
      <c r="D58" s="36"/>
    </row>
    <row r="59" spans="3:4" s="12" customFormat="1" ht="12.95" customHeight="1" x14ac:dyDescent="0.2">
      <c r="C59" s="36"/>
      <c r="D59" s="36"/>
    </row>
    <row r="60" spans="3:4" s="12" customFormat="1" ht="12.95" customHeight="1" x14ac:dyDescent="0.2">
      <c r="C60" s="36"/>
      <c r="D60" s="36"/>
    </row>
    <row r="61" spans="3:4" s="12" customFormat="1" ht="12.95" customHeight="1" x14ac:dyDescent="0.2">
      <c r="C61" s="36"/>
      <c r="D61" s="36"/>
    </row>
    <row r="62" spans="3:4" s="12" customFormat="1" ht="12.95" customHeight="1" x14ac:dyDescent="0.2">
      <c r="C62" s="36"/>
      <c r="D62" s="36"/>
    </row>
    <row r="63" spans="3:4" s="12" customFormat="1" ht="12.95" customHeight="1" x14ac:dyDescent="0.2">
      <c r="C63" s="36"/>
      <c r="D63" s="36"/>
    </row>
    <row r="64" spans="3:4" s="12" customFormat="1" ht="12.95" customHeight="1" x14ac:dyDescent="0.2">
      <c r="C64" s="36"/>
      <c r="D64" s="36"/>
    </row>
    <row r="65" spans="3:4" s="12" customFormat="1" ht="12.95" customHeight="1" x14ac:dyDescent="0.2">
      <c r="C65" s="36"/>
      <c r="D65" s="36"/>
    </row>
    <row r="66" spans="3:4" s="12" customFormat="1" ht="12.95" customHeight="1" x14ac:dyDescent="0.2">
      <c r="C66" s="36"/>
      <c r="D66" s="36"/>
    </row>
    <row r="67" spans="3:4" s="12" customFormat="1" ht="12.95" customHeight="1" x14ac:dyDescent="0.2">
      <c r="C67" s="36"/>
      <c r="D67" s="36"/>
    </row>
    <row r="68" spans="3:4" s="12" customFormat="1" ht="12.95" customHeight="1" x14ac:dyDescent="0.2">
      <c r="C68" s="36"/>
      <c r="D68" s="36"/>
    </row>
    <row r="69" spans="3:4" s="12" customFormat="1" ht="12.95" customHeight="1" x14ac:dyDescent="0.2">
      <c r="C69" s="36"/>
      <c r="D69" s="36"/>
    </row>
    <row r="70" spans="3:4" s="12" customFormat="1" ht="12.95" customHeight="1" x14ac:dyDescent="0.2">
      <c r="C70" s="36"/>
      <c r="D70" s="36"/>
    </row>
    <row r="71" spans="3:4" s="12" customFormat="1" ht="12.95" customHeight="1" x14ac:dyDescent="0.2">
      <c r="C71" s="36"/>
      <c r="D71" s="36"/>
    </row>
    <row r="72" spans="3:4" s="12" customFormat="1" ht="12.95" customHeight="1" x14ac:dyDescent="0.2">
      <c r="C72" s="36"/>
      <c r="D72" s="36"/>
    </row>
    <row r="73" spans="3:4" s="12" customFormat="1" ht="12.95" customHeight="1" x14ac:dyDescent="0.2">
      <c r="C73" s="36"/>
      <c r="D73" s="36"/>
    </row>
    <row r="74" spans="3:4" s="12" customFormat="1" ht="12.95" customHeight="1" x14ac:dyDescent="0.2">
      <c r="C74" s="36"/>
      <c r="D74" s="36"/>
    </row>
    <row r="75" spans="3:4" s="12" customFormat="1" ht="12.95" customHeight="1" x14ac:dyDescent="0.2">
      <c r="C75" s="36"/>
      <c r="D75" s="36"/>
    </row>
    <row r="76" spans="3:4" s="12" customFormat="1" ht="12.95" customHeight="1" x14ac:dyDescent="0.2">
      <c r="C76" s="36"/>
      <c r="D76" s="36"/>
    </row>
    <row r="77" spans="3:4" s="12" customFormat="1" ht="12.95" customHeight="1" x14ac:dyDescent="0.2">
      <c r="C77" s="36"/>
      <c r="D77" s="36"/>
    </row>
    <row r="78" spans="3:4" s="12" customFormat="1" ht="12.95" customHeight="1" x14ac:dyDescent="0.2">
      <c r="C78" s="36"/>
      <c r="D78" s="36"/>
    </row>
    <row r="79" spans="3:4" s="12" customFormat="1" ht="12.95" customHeight="1" x14ac:dyDescent="0.2">
      <c r="C79" s="36"/>
      <c r="D79" s="36"/>
    </row>
    <row r="80" spans="3:4" s="12" customFormat="1" ht="12.95" customHeight="1" x14ac:dyDescent="0.2">
      <c r="C80" s="36"/>
      <c r="D80" s="36"/>
    </row>
    <row r="81" spans="3:4" s="12" customFormat="1" ht="12.95" customHeight="1" x14ac:dyDescent="0.2">
      <c r="C81" s="36"/>
      <c r="D81" s="36"/>
    </row>
    <row r="82" spans="3:4" s="12" customFormat="1" ht="12.95" customHeight="1" x14ac:dyDescent="0.2">
      <c r="C82" s="36"/>
      <c r="D82" s="36"/>
    </row>
    <row r="83" spans="3:4" s="12" customFormat="1" ht="12.95" customHeight="1" x14ac:dyDescent="0.2">
      <c r="C83" s="36"/>
      <c r="D83" s="36"/>
    </row>
    <row r="84" spans="3:4" s="12" customFormat="1" ht="12.95" customHeight="1" x14ac:dyDescent="0.2">
      <c r="C84" s="36"/>
      <c r="D84" s="36"/>
    </row>
    <row r="85" spans="3:4" s="12" customFormat="1" ht="12.95" customHeight="1" x14ac:dyDescent="0.2">
      <c r="C85" s="36"/>
      <c r="D85" s="36"/>
    </row>
    <row r="86" spans="3:4" s="12" customFormat="1" ht="12.95" customHeight="1" x14ac:dyDescent="0.2">
      <c r="C86" s="36"/>
      <c r="D86" s="36"/>
    </row>
    <row r="87" spans="3:4" s="12" customFormat="1" ht="12.95" customHeight="1" x14ac:dyDescent="0.2">
      <c r="C87" s="36"/>
      <c r="D87" s="36"/>
    </row>
    <row r="88" spans="3:4" s="12" customFormat="1" ht="12.95" customHeight="1" x14ac:dyDescent="0.2">
      <c r="C88" s="36"/>
      <c r="D88" s="36"/>
    </row>
    <row r="89" spans="3:4" s="12" customFormat="1" ht="12.95" customHeight="1" x14ac:dyDescent="0.2">
      <c r="C89" s="36"/>
      <c r="D89" s="36"/>
    </row>
    <row r="90" spans="3:4" s="12" customFormat="1" ht="12.95" customHeight="1" x14ac:dyDescent="0.2">
      <c r="C90" s="36"/>
      <c r="D90" s="36"/>
    </row>
    <row r="91" spans="3:4" s="12" customFormat="1" ht="12.95" customHeight="1" x14ac:dyDescent="0.2">
      <c r="C91" s="36"/>
      <c r="D91" s="36"/>
    </row>
    <row r="92" spans="3:4" s="12" customFormat="1" ht="12.95" customHeight="1" x14ac:dyDescent="0.2">
      <c r="C92" s="36"/>
      <c r="D92" s="36"/>
    </row>
    <row r="93" spans="3:4" s="12" customFormat="1" ht="12.95" customHeight="1" x14ac:dyDescent="0.2">
      <c r="C93" s="36"/>
      <c r="D93" s="36"/>
    </row>
    <row r="94" spans="3:4" s="12" customFormat="1" ht="12.95" customHeight="1" x14ac:dyDescent="0.2">
      <c r="C94" s="36"/>
      <c r="D94" s="36"/>
    </row>
    <row r="95" spans="3:4" s="12" customFormat="1" ht="12.95" customHeight="1" x14ac:dyDescent="0.2">
      <c r="C95" s="36"/>
      <c r="D95" s="36"/>
    </row>
    <row r="96" spans="3:4" s="12" customFormat="1" ht="12.95" customHeight="1" x14ac:dyDescent="0.2">
      <c r="C96" s="36"/>
      <c r="D96" s="36"/>
    </row>
    <row r="97" spans="3:4" s="12" customFormat="1" ht="12.95" customHeight="1" x14ac:dyDescent="0.2">
      <c r="C97" s="36"/>
      <c r="D97" s="36"/>
    </row>
    <row r="98" spans="3:4" s="12" customFormat="1" ht="12.95" customHeight="1" x14ac:dyDescent="0.2">
      <c r="C98" s="36"/>
      <c r="D98" s="36"/>
    </row>
    <row r="99" spans="3:4" s="12" customFormat="1" ht="12.95" customHeight="1" x14ac:dyDescent="0.2">
      <c r="C99" s="36"/>
      <c r="D99" s="36"/>
    </row>
    <row r="100" spans="3:4" s="12" customFormat="1" ht="12.95" customHeight="1" x14ac:dyDescent="0.2">
      <c r="C100" s="36"/>
      <c r="D100" s="36"/>
    </row>
    <row r="101" spans="3:4" s="12" customFormat="1" ht="12.95" customHeight="1" x14ac:dyDescent="0.2">
      <c r="C101" s="36"/>
      <c r="D101" s="36"/>
    </row>
    <row r="102" spans="3:4" s="12" customFormat="1" ht="12.95" customHeight="1" x14ac:dyDescent="0.2">
      <c r="C102" s="36"/>
      <c r="D102" s="36"/>
    </row>
    <row r="103" spans="3:4" s="12" customFormat="1" ht="12.95" customHeight="1" x14ac:dyDescent="0.2">
      <c r="C103" s="36"/>
      <c r="D103" s="36"/>
    </row>
    <row r="104" spans="3:4" s="12" customFormat="1" ht="12.95" customHeight="1" x14ac:dyDescent="0.2">
      <c r="C104" s="36"/>
      <c r="D104" s="36"/>
    </row>
    <row r="105" spans="3:4" s="12" customFormat="1" ht="12.95" customHeight="1" x14ac:dyDescent="0.2">
      <c r="C105" s="36"/>
      <c r="D105" s="36"/>
    </row>
    <row r="106" spans="3:4" s="12" customFormat="1" ht="12.95" customHeight="1" x14ac:dyDescent="0.2">
      <c r="C106" s="36"/>
      <c r="D106" s="36"/>
    </row>
    <row r="107" spans="3:4" s="12" customFormat="1" ht="12.95" customHeight="1" x14ac:dyDescent="0.2">
      <c r="C107" s="36"/>
      <c r="D107" s="36"/>
    </row>
    <row r="108" spans="3:4" s="12" customFormat="1" ht="12.95" customHeight="1" x14ac:dyDescent="0.2">
      <c r="C108" s="36"/>
      <c r="D108" s="36"/>
    </row>
    <row r="109" spans="3:4" s="12" customFormat="1" ht="12.95" customHeight="1" x14ac:dyDescent="0.2">
      <c r="C109" s="36"/>
      <c r="D109" s="36"/>
    </row>
    <row r="110" spans="3:4" s="12" customFormat="1" ht="12.95" customHeight="1" x14ac:dyDescent="0.2">
      <c r="C110" s="36"/>
      <c r="D110" s="36"/>
    </row>
    <row r="111" spans="3:4" s="12" customFormat="1" ht="12.95" customHeight="1" x14ac:dyDescent="0.2">
      <c r="C111" s="36"/>
      <c r="D111" s="36"/>
    </row>
    <row r="112" spans="3:4" s="12" customFormat="1" ht="12.95" customHeight="1" x14ac:dyDescent="0.2">
      <c r="C112" s="36"/>
      <c r="D112" s="36"/>
    </row>
    <row r="113" spans="3:4" s="12" customFormat="1" ht="12.95" customHeight="1" x14ac:dyDescent="0.2">
      <c r="C113" s="36"/>
      <c r="D113" s="36"/>
    </row>
    <row r="114" spans="3:4" s="12" customFormat="1" ht="12.95" customHeight="1" x14ac:dyDescent="0.2">
      <c r="C114" s="36"/>
      <c r="D114" s="36"/>
    </row>
    <row r="115" spans="3:4" s="12" customFormat="1" ht="12.95" customHeight="1" x14ac:dyDescent="0.2">
      <c r="C115" s="36"/>
      <c r="D115" s="36"/>
    </row>
    <row r="116" spans="3:4" s="12" customFormat="1" ht="12.95" customHeight="1" x14ac:dyDescent="0.2">
      <c r="C116" s="36"/>
      <c r="D116" s="36"/>
    </row>
    <row r="117" spans="3:4" s="12" customFormat="1" ht="12.95" customHeight="1" x14ac:dyDescent="0.2">
      <c r="C117" s="36"/>
      <c r="D117" s="36"/>
    </row>
    <row r="118" spans="3:4" s="12" customFormat="1" ht="12.95" customHeight="1" x14ac:dyDescent="0.2">
      <c r="C118" s="36"/>
      <c r="D118" s="36"/>
    </row>
    <row r="119" spans="3:4" s="12" customFormat="1" ht="12.95" customHeight="1" x14ac:dyDescent="0.2">
      <c r="C119" s="36"/>
      <c r="D119" s="36"/>
    </row>
    <row r="120" spans="3:4" s="12" customFormat="1" ht="12.95" customHeight="1" x14ac:dyDescent="0.2">
      <c r="C120" s="36"/>
      <c r="D120" s="36"/>
    </row>
    <row r="121" spans="3:4" s="12" customFormat="1" ht="12.95" customHeight="1" x14ac:dyDescent="0.2">
      <c r="C121" s="36"/>
      <c r="D121" s="36"/>
    </row>
    <row r="122" spans="3:4" s="12" customFormat="1" ht="12.95" customHeight="1" x14ac:dyDescent="0.2">
      <c r="C122" s="36"/>
      <c r="D122" s="36"/>
    </row>
    <row r="123" spans="3:4" s="12" customFormat="1" ht="12.95" customHeight="1" x14ac:dyDescent="0.2">
      <c r="C123" s="36"/>
      <c r="D123" s="36"/>
    </row>
    <row r="124" spans="3:4" s="12" customFormat="1" ht="12.95" customHeight="1" x14ac:dyDescent="0.2">
      <c r="C124" s="36"/>
      <c r="D124" s="36"/>
    </row>
    <row r="125" spans="3:4" s="12" customFormat="1" ht="12.95" customHeight="1" x14ac:dyDescent="0.2">
      <c r="C125" s="36"/>
      <c r="D125" s="36"/>
    </row>
    <row r="126" spans="3:4" s="12" customFormat="1" ht="12.95" customHeight="1" x14ac:dyDescent="0.2">
      <c r="C126" s="36"/>
      <c r="D126" s="36"/>
    </row>
    <row r="127" spans="3:4" s="12" customFormat="1" ht="12.95" customHeight="1" x14ac:dyDescent="0.2">
      <c r="C127" s="36"/>
      <c r="D127" s="36"/>
    </row>
    <row r="128" spans="3:4" s="12" customFormat="1" ht="12.95" customHeight="1" x14ac:dyDescent="0.2">
      <c r="C128" s="36"/>
      <c r="D128" s="36"/>
    </row>
    <row r="129" spans="3:4" s="12" customFormat="1" ht="12.95" customHeight="1" x14ac:dyDescent="0.2">
      <c r="C129" s="36"/>
      <c r="D129" s="36"/>
    </row>
    <row r="130" spans="3:4" s="12" customFormat="1" ht="12.95" customHeight="1" x14ac:dyDescent="0.2">
      <c r="C130" s="36"/>
      <c r="D130" s="36"/>
    </row>
    <row r="131" spans="3:4" s="12" customFormat="1" ht="12.95" customHeight="1" x14ac:dyDescent="0.2">
      <c r="C131" s="36"/>
      <c r="D131" s="36"/>
    </row>
    <row r="132" spans="3:4" s="12" customFormat="1" ht="12.95" customHeight="1" x14ac:dyDescent="0.2">
      <c r="C132" s="36"/>
      <c r="D132" s="36"/>
    </row>
    <row r="133" spans="3:4" s="12" customFormat="1" ht="12.95" customHeight="1" x14ac:dyDescent="0.2">
      <c r="C133" s="36"/>
      <c r="D133" s="36"/>
    </row>
    <row r="134" spans="3:4" s="12" customFormat="1" ht="12.95" customHeight="1" x14ac:dyDescent="0.2">
      <c r="C134" s="36"/>
      <c r="D134" s="36"/>
    </row>
    <row r="135" spans="3:4" s="12" customFormat="1" ht="12.95" customHeight="1" x14ac:dyDescent="0.2">
      <c r="C135" s="36"/>
      <c r="D135" s="36"/>
    </row>
    <row r="136" spans="3:4" s="12" customFormat="1" ht="12.95" customHeight="1" x14ac:dyDescent="0.2">
      <c r="C136" s="36"/>
      <c r="D136" s="36"/>
    </row>
    <row r="137" spans="3:4" s="12" customFormat="1" ht="12.95" customHeight="1" x14ac:dyDescent="0.2">
      <c r="C137" s="36"/>
      <c r="D137" s="36"/>
    </row>
    <row r="138" spans="3:4" s="12" customFormat="1" ht="12.95" customHeight="1" x14ac:dyDescent="0.2">
      <c r="C138" s="36"/>
      <c r="D138" s="36"/>
    </row>
    <row r="139" spans="3:4" s="12" customFormat="1" ht="12.95" customHeight="1" x14ac:dyDescent="0.2">
      <c r="C139" s="36"/>
      <c r="D139" s="36"/>
    </row>
    <row r="140" spans="3:4" s="12" customFormat="1" ht="12.95" customHeight="1" x14ac:dyDescent="0.2">
      <c r="C140" s="36"/>
      <c r="D140" s="36"/>
    </row>
    <row r="141" spans="3:4" s="12" customFormat="1" ht="12.95" customHeight="1" x14ac:dyDescent="0.2">
      <c r="C141" s="36"/>
      <c r="D141" s="36"/>
    </row>
    <row r="142" spans="3:4" s="12" customFormat="1" ht="12.95" customHeight="1" x14ac:dyDescent="0.2">
      <c r="C142" s="36"/>
      <c r="D142" s="36"/>
    </row>
    <row r="143" spans="3:4" s="12" customFormat="1" ht="12.95" customHeight="1" x14ac:dyDescent="0.2">
      <c r="C143" s="36"/>
      <c r="D143" s="36"/>
    </row>
    <row r="144" spans="3:4" s="12" customFormat="1" ht="12.95" customHeight="1" x14ac:dyDescent="0.2">
      <c r="C144" s="36"/>
      <c r="D144" s="36"/>
    </row>
    <row r="145" spans="3:4" s="12" customFormat="1" ht="12.95" customHeight="1" x14ac:dyDescent="0.2">
      <c r="C145" s="36"/>
      <c r="D145" s="36"/>
    </row>
    <row r="146" spans="3:4" s="12" customFormat="1" ht="12.95" customHeight="1" x14ac:dyDescent="0.2">
      <c r="C146" s="36"/>
      <c r="D146" s="36"/>
    </row>
    <row r="147" spans="3:4" s="12" customFormat="1" ht="12.95" customHeight="1" x14ac:dyDescent="0.2">
      <c r="C147" s="36"/>
      <c r="D147" s="36"/>
    </row>
    <row r="148" spans="3:4" s="12" customFormat="1" ht="12.95" customHeight="1" x14ac:dyDescent="0.2">
      <c r="C148" s="36"/>
      <c r="D148" s="36"/>
    </row>
    <row r="149" spans="3:4" s="12" customFormat="1" ht="12.95" customHeight="1" x14ac:dyDescent="0.2">
      <c r="C149" s="36"/>
      <c r="D149" s="36"/>
    </row>
    <row r="150" spans="3:4" s="12" customFormat="1" ht="12.95" customHeight="1" x14ac:dyDescent="0.2">
      <c r="C150" s="36"/>
      <c r="D150" s="36"/>
    </row>
    <row r="151" spans="3:4" s="12" customFormat="1" ht="12.95" customHeight="1" x14ac:dyDescent="0.2">
      <c r="C151" s="36"/>
      <c r="D151" s="36"/>
    </row>
    <row r="152" spans="3:4" s="12" customFormat="1" ht="12.95" customHeight="1" x14ac:dyDescent="0.2">
      <c r="C152" s="36"/>
      <c r="D152" s="36"/>
    </row>
    <row r="153" spans="3:4" s="12" customFormat="1" ht="12.95" customHeight="1" x14ac:dyDescent="0.2">
      <c r="C153" s="36"/>
      <c r="D153" s="36"/>
    </row>
    <row r="154" spans="3:4" s="12" customFormat="1" ht="12.95" customHeight="1" x14ac:dyDescent="0.2">
      <c r="C154" s="36"/>
      <c r="D154" s="36"/>
    </row>
    <row r="155" spans="3:4" s="12" customFormat="1" ht="12.95" customHeight="1" x14ac:dyDescent="0.2">
      <c r="C155" s="36"/>
      <c r="D155" s="36"/>
    </row>
    <row r="156" spans="3:4" s="12" customFormat="1" ht="12.95" customHeight="1" x14ac:dyDescent="0.2">
      <c r="C156" s="36"/>
      <c r="D156" s="36"/>
    </row>
    <row r="157" spans="3:4" s="12" customFormat="1" ht="12.95" customHeight="1" x14ac:dyDescent="0.2">
      <c r="C157" s="36"/>
      <c r="D157" s="36"/>
    </row>
    <row r="158" spans="3:4" s="12" customFormat="1" ht="12.95" customHeight="1" x14ac:dyDescent="0.2">
      <c r="C158" s="36"/>
      <c r="D158" s="36"/>
    </row>
    <row r="159" spans="3:4" s="12" customFormat="1" ht="12.95" customHeight="1" x14ac:dyDescent="0.2">
      <c r="C159" s="36"/>
      <c r="D159" s="36"/>
    </row>
    <row r="160" spans="3:4" s="12" customFormat="1" ht="12.95" customHeight="1" x14ac:dyDescent="0.2">
      <c r="C160" s="36"/>
      <c r="D160" s="36"/>
    </row>
    <row r="161" spans="3:4" s="12" customFormat="1" ht="12.95" customHeight="1" x14ac:dyDescent="0.2">
      <c r="C161" s="36"/>
      <c r="D161" s="36"/>
    </row>
    <row r="162" spans="3:4" s="12" customFormat="1" ht="12.95" customHeight="1" x14ac:dyDescent="0.2">
      <c r="C162" s="36"/>
      <c r="D162" s="36"/>
    </row>
    <row r="163" spans="3:4" s="12" customFormat="1" ht="12.95" customHeight="1" x14ac:dyDescent="0.2">
      <c r="C163" s="36"/>
      <c r="D163" s="36"/>
    </row>
    <row r="164" spans="3:4" s="12" customFormat="1" ht="12.95" customHeight="1" x14ac:dyDescent="0.2">
      <c r="C164" s="36"/>
      <c r="D164" s="36"/>
    </row>
    <row r="165" spans="3:4" s="12" customFormat="1" ht="12.95" customHeight="1" x14ac:dyDescent="0.2">
      <c r="C165" s="36"/>
      <c r="D165" s="36"/>
    </row>
    <row r="166" spans="3:4" s="12" customFormat="1" ht="12.95" customHeight="1" x14ac:dyDescent="0.2">
      <c r="C166" s="36"/>
      <c r="D166" s="36"/>
    </row>
    <row r="167" spans="3:4" s="12" customFormat="1" ht="12.95" customHeight="1" x14ac:dyDescent="0.2">
      <c r="C167" s="36"/>
      <c r="D167" s="36"/>
    </row>
    <row r="168" spans="3:4" s="12" customFormat="1" ht="12.95" customHeight="1" x14ac:dyDescent="0.2">
      <c r="C168" s="36"/>
      <c r="D168" s="36"/>
    </row>
    <row r="169" spans="3:4" s="12" customFormat="1" ht="12.95" customHeight="1" x14ac:dyDescent="0.2">
      <c r="C169" s="36"/>
      <c r="D169" s="36"/>
    </row>
    <row r="170" spans="3:4" s="12" customFormat="1" ht="12.95" customHeight="1" x14ac:dyDescent="0.2">
      <c r="C170" s="36"/>
      <c r="D170" s="36"/>
    </row>
    <row r="171" spans="3:4" s="12" customFormat="1" ht="12.95" customHeight="1" x14ac:dyDescent="0.2">
      <c r="C171" s="36"/>
      <c r="D171" s="36"/>
    </row>
    <row r="172" spans="3:4" s="12" customFormat="1" ht="12.95" customHeight="1" x14ac:dyDescent="0.2">
      <c r="C172" s="36"/>
      <c r="D172" s="36"/>
    </row>
    <row r="173" spans="3:4" s="12" customFormat="1" ht="12.95" customHeight="1" x14ac:dyDescent="0.2">
      <c r="C173" s="36"/>
      <c r="D173" s="36"/>
    </row>
    <row r="174" spans="3:4" s="12" customFormat="1" ht="12.95" customHeight="1" x14ac:dyDescent="0.2">
      <c r="C174" s="36"/>
      <c r="D174" s="36"/>
    </row>
    <row r="175" spans="3:4" s="12" customFormat="1" ht="12.95" customHeight="1" x14ac:dyDescent="0.2">
      <c r="C175" s="36"/>
      <c r="D175" s="36"/>
    </row>
    <row r="176" spans="3:4" s="12" customFormat="1" ht="12.95" customHeight="1" x14ac:dyDescent="0.2">
      <c r="C176" s="36"/>
      <c r="D176" s="36"/>
    </row>
    <row r="177" spans="3:4" s="12" customFormat="1" ht="12.95" customHeight="1" x14ac:dyDescent="0.2">
      <c r="C177" s="36"/>
      <c r="D177" s="36"/>
    </row>
    <row r="178" spans="3:4" s="12" customFormat="1" ht="12.95" customHeight="1" x14ac:dyDescent="0.2">
      <c r="C178" s="36"/>
      <c r="D178" s="36"/>
    </row>
    <row r="179" spans="3:4" s="12" customFormat="1" ht="12.95" customHeight="1" x14ac:dyDescent="0.2">
      <c r="C179" s="36"/>
      <c r="D179" s="36"/>
    </row>
    <row r="180" spans="3:4" s="12" customFormat="1" ht="12.95" customHeight="1" x14ac:dyDescent="0.2">
      <c r="C180" s="36"/>
      <c r="D180" s="36"/>
    </row>
    <row r="181" spans="3:4" s="12" customFormat="1" ht="12.95" customHeight="1" x14ac:dyDescent="0.2">
      <c r="C181" s="36"/>
      <c r="D181" s="36"/>
    </row>
    <row r="182" spans="3:4" s="12" customFormat="1" ht="12.95" customHeight="1" x14ac:dyDescent="0.2">
      <c r="C182" s="36"/>
      <c r="D182" s="36"/>
    </row>
    <row r="183" spans="3:4" s="12" customFormat="1" ht="12.95" customHeight="1" x14ac:dyDescent="0.2">
      <c r="C183" s="36"/>
      <c r="D183" s="36"/>
    </row>
    <row r="184" spans="3:4" s="12" customFormat="1" ht="12.95" customHeight="1" x14ac:dyDescent="0.2">
      <c r="C184" s="36"/>
      <c r="D184" s="36"/>
    </row>
    <row r="185" spans="3:4" s="12" customFormat="1" ht="12.95" customHeight="1" x14ac:dyDescent="0.2">
      <c r="C185" s="36"/>
      <c r="D185" s="36"/>
    </row>
    <row r="186" spans="3:4" s="12" customFormat="1" ht="12.95" customHeight="1" x14ac:dyDescent="0.2">
      <c r="C186" s="36"/>
      <c r="D186" s="36"/>
    </row>
    <row r="187" spans="3:4" s="12" customFormat="1" ht="12.95" customHeight="1" x14ac:dyDescent="0.2">
      <c r="C187" s="36"/>
      <c r="D187" s="36"/>
    </row>
    <row r="188" spans="3:4" s="12" customFormat="1" ht="12.95" customHeight="1" x14ac:dyDescent="0.2">
      <c r="C188" s="36"/>
      <c r="D188" s="36"/>
    </row>
    <row r="189" spans="3:4" s="12" customFormat="1" ht="12.95" customHeight="1" x14ac:dyDescent="0.2">
      <c r="C189" s="36"/>
      <c r="D189" s="36"/>
    </row>
    <row r="190" spans="3:4" s="12" customFormat="1" ht="12.95" customHeight="1" x14ac:dyDescent="0.2">
      <c r="C190" s="36"/>
      <c r="D190" s="36"/>
    </row>
    <row r="191" spans="3:4" s="12" customFormat="1" ht="12.95" customHeight="1" x14ac:dyDescent="0.2">
      <c r="C191" s="36"/>
      <c r="D191" s="36"/>
    </row>
    <row r="192" spans="3:4" s="12" customFormat="1" ht="12.95" customHeight="1" x14ac:dyDescent="0.2">
      <c r="C192" s="36"/>
      <c r="D192" s="36"/>
    </row>
    <row r="193" spans="3:4" s="12" customFormat="1" ht="12.95" customHeight="1" x14ac:dyDescent="0.2">
      <c r="C193" s="36"/>
      <c r="D193" s="36"/>
    </row>
    <row r="194" spans="3:4" s="12" customFormat="1" ht="12.95" customHeight="1" x14ac:dyDescent="0.2">
      <c r="C194" s="36"/>
      <c r="D194" s="36"/>
    </row>
    <row r="195" spans="3:4" s="12" customFormat="1" ht="12.95" customHeight="1" x14ac:dyDescent="0.2">
      <c r="C195" s="36"/>
      <c r="D195" s="36"/>
    </row>
    <row r="196" spans="3:4" s="12" customFormat="1" ht="12.95" customHeight="1" x14ac:dyDescent="0.2">
      <c r="C196" s="36"/>
      <c r="D196" s="36"/>
    </row>
    <row r="197" spans="3:4" s="12" customFormat="1" ht="12.95" customHeight="1" x14ac:dyDescent="0.2">
      <c r="C197" s="36"/>
      <c r="D197" s="36"/>
    </row>
    <row r="198" spans="3:4" s="12" customFormat="1" ht="12.95" customHeight="1" x14ac:dyDescent="0.2">
      <c r="C198" s="36"/>
      <c r="D198" s="36"/>
    </row>
    <row r="199" spans="3:4" s="12" customFormat="1" ht="12.95" customHeight="1" x14ac:dyDescent="0.2">
      <c r="C199" s="36"/>
      <c r="D199" s="36"/>
    </row>
    <row r="200" spans="3:4" s="12" customFormat="1" ht="12.95" customHeight="1" x14ac:dyDescent="0.2">
      <c r="C200" s="36"/>
      <c r="D200" s="36"/>
    </row>
    <row r="201" spans="3:4" s="12" customFormat="1" ht="12.95" customHeight="1" x14ac:dyDescent="0.2">
      <c r="C201" s="36"/>
      <c r="D201" s="36"/>
    </row>
    <row r="202" spans="3:4" s="12" customFormat="1" ht="12.95" customHeight="1" x14ac:dyDescent="0.2">
      <c r="C202" s="36"/>
      <c r="D202" s="36"/>
    </row>
    <row r="203" spans="3:4" s="12" customFormat="1" ht="12.95" customHeight="1" x14ac:dyDescent="0.2">
      <c r="C203" s="36"/>
      <c r="D203" s="36"/>
    </row>
    <row r="204" spans="3:4" s="12" customFormat="1" ht="12.95" customHeight="1" x14ac:dyDescent="0.2">
      <c r="C204" s="36"/>
      <c r="D204" s="36"/>
    </row>
    <row r="205" spans="3:4" s="12" customFormat="1" ht="12.95" customHeight="1" x14ac:dyDescent="0.2">
      <c r="C205" s="36"/>
      <c r="D205" s="36"/>
    </row>
    <row r="206" spans="3:4" s="12" customFormat="1" ht="12.95" customHeight="1" x14ac:dyDescent="0.2">
      <c r="C206" s="36"/>
      <c r="D206" s="36"/>
    </row>
    <row r="207" spans="3:4" s="12" customFormat="1" ht="12.95" customHeight="1" x14ac:dyDescent="0.2">
      <c r="C207" s="36"/>
      <c r="D207" s="36"/>
    </row>
    <row r="208" spans="3:4" s="12" customFormat="1" ht="12.95" customHeight="1" x14ac:dyDescent="0.2">
      <c r="C208" s="36"/>
      <c r="D208" s="36"/>
    </row>
    <row r="209" spans="3:4" s="12" customFormat="1" ht="12.95" customHeight="1" x14ac:dyDescent="0.2">
      <c r="C209" s="36"/>
      <c r="D209" s="36"/>
    </row>
    <row r="210" spans="3:4" s="12" customFormat="1" ht="12.95" customHeight="1" x14ac:dyDescent="0.2">
      <c r="C210" s="36"/>
      <c r="D210" s="36"/>
    </row>
    <row r="211" spans="3:4" s="12" customFormat="1" ht="12.95" customHeight="1" x14ac:dyDescent="0.2">
      <c r="C211" s="36"/>
      <c r="D211" s="36"/>
    </row>
    <row r="212" spans="3:4" s="12" customFormat="1" ht="12.95" customHeight="1" x14ac:dyDescent="0.2">
      <c r="C212" s="36"/>
      <c r="D212" s="36"/>
    </row>
    <row r="213" spans="3:4" s="12" customFormat="1" ht="12.95" customHeight="1" x14ac:dyDescent="0.2">
      <c r="C213" s="36"/>
      <c r="D213" s="36"/>
    </row>
    <row r="214" spans="3:4" s="12" customFormat="1" ht="12.95" customHeight="1" x14ac:dyDescent="0.2">
      <c r="C214" s="36"/>
      <c r="D214" s="36"/>
    </row>
    <row r="215" spans="3:4" s="12" customFormat="1" ht="12.95" customHeight="1" x14ac:dyDescent="0.2">
      <c r="C215" s="36"/>
      <c r="D215" s="36"/>
    </row>
    <row r="216" spans="3:4" s="12" customFormat="1" ht="12.95" customHeight="1" x14ac:dyDescent="0.2">
      <c r="C216" s="36"/>
      <c r="D216" s="36"/>
    </row>
    <row r="217" spans="3:4" s="12" customFormat="1" ht="12.95" customHeight="1" x14ac:dyDescent="0.2">
      <c r="C217" s="36"/>
      <c r="D217" s="36"/>
    </row>
    <row r="218" spans="3:4" s="12" customFormat="1" ht="12.95" customHeight="1" x14ac:dyDescent="0.2">
      <c r="C218" s="36"/>
      <c r="D218" s="36"/>
    </row>
    <row r="219" spans="3:4" s="12" customFormat="1" ht="12.95" customHeight="1" x14ac:dyDescent="0.2">
      <c r="C219" s="36"/>
      <c r="D219" s="36"/>
    </row>
    <row r="220" spans="3:4" s="12" customFormat="1" ht="12.95" customHeight="1" x14ac:dyDescent="0.2">
      <c r="C220" s="36"/>
      <c r="D220" s="36"/>
    </row>
    <row r="221" spans="3:4" s="12" customFormat="1" ht="12.95" customHeight="1" x14ac:dyDescent="0.2">
      <c r="C221" s="36"/>
      <c r="D221" s="36"/>
    </row>
    <row r="222" spans="3:4" s="12" customFormat="1" ht="12.95" customHeight="1" x14ac:dyDescent="0.2">
      <c r="C222" s="36"/>
      <c r="D222" s="36"/>
    </row>
    <row r="223" spans="3:4" s="12" customFormat="1" ht="12.95" customHeight="1" x14ac:dyDescent="0.2">
      <c r="C223" s="36"/>
      <c r="D223" s="36"/>
    </row>
    <row r="224" spans="3:4" s="12" customFormat="1" ht="12.95" customHeight="1" x14ac:dyDescent="0.2">
      <c r="C224" s="36"/>
      <c r="D224" s="36"/>
    </row>
    <row r="225" spans="3:4" s="12" customFormat="1" ht="12.95" customHeight="1" x14ac:dyDescent="0.2">
      <c r="C225" s="36"/>
      <c r="D225" s="36"/>
    </row>
    <row r="226" spans="3:4" s="12" customFormat="1" ht="12.95" customHeight="1" x14ac:dyDescent="0.2">
      <c r="C226" s="36"/>
      <c r="D226" s="36"/>
    </row>
    <row r="227" spans="3:4" s="12" customFormat="1" ht="12.95" customHeight="1" x14ac:dyDescent="0.2">
      <c r="C227" s="36"/>
      <c r="D227" s="36"/>
    </row>
    <row r="228" spans="3:4" s="12" customFormat="1" ht="12.95" customHeight="1" x14ac:dyDescent="0.2">
      <c r="C228" s="36"/>
      <c r="D228" s="36"/>
    </row>
    <row r="229" spans="3:4" s="12" customFormat="1" ht="12.95" customHeight="1" x14ac:dyDescent="0.2">
      <c r="C229" s="36"/>
      <c r="D229" s="36"/>
    </row>
    <row r="230" spans="3:4" s="12" customFormat="1" ht="12.95" customHeight="1" x14ac:dyDescent="0.2">
      <c r="C230" s="36"/>
      <c r="D230" s="36"/>
    </row>
    <row r="231" spans="3:4" s="12" customFormat="1" ht="12.95" customHeight="1" x14ac:dyDescent="0.2">
      <c r="C231" s="36"/>
      <c r="D231" s="36"/>
    </row>
    <row r="232" spans="3:4" s="12" customFormat="1" ht="12.95" customHeight="1" x14ac:dyDescent="0.2">
      <c r="C232" s="36"/>
      <c r="D232" s="36"/>
    </row>
    <row r="233" spans="3:4" s="12" customFormat="1" ht="12.95" customHeight="1" x14ac:dyDescent="0.2">
      <c r="C233" s="36"/>
      <c r="D233" s="36"/>
    </row>
    <row r="234" spans="3:4" s="12" customFormat="1" ht="12.95" customHeight="1" x14ac:dyDescent="0.2">
      <c r="C234" s="36"/>
      <c r="D234" s="36"/>
    </row>
    <row r="235" spans="3:4" s="12" customFormat="1" ht="12.95" customHeight="1" x14ac:dyDescent="0.2">
      <c r="C235" s="36"/>
      <c r="D235" s="36"/>
    </row>
    <row r="236" spans="3:4" s="12" customFormat="1" ht="12.95" customHeight="1" x14ac:dyDescent="0.2">
      <c r="C236" s="36"/>
      <c r="D236" s="36"/>
    </row>
    <row r="237" spans="3:4" s="12" customFormat="1" ht="12.95" customHeight="1" x14ac:dyDescent="0.2">
      <c r="C237" s="36"/>
      <c r="D237" s="36"/>
    </row>
    <row r="238" spans="3:4" s="12" customFormat="1" ht="12.95" customHeight="1" x14ac:dyDescent="0.2">
      <c r="C238" s="36"/>
      <c r="D238" s="36"/>
    </row>
    <row r="239" spans="3:4" s="12" customFormat="1" ht="12.95" customHeight="1" x14ac:dyDescent="0.2">
      <c r="C239" s="36"/>
      <c r="D239" s="36"/>
    </row>
    <row r="240" spans="3:4" s="12" customFormat="1" ht="12.95" customHeight="1" x14ac:dyDescent="0.2">
      <c r="C240" s="36"/>
      <c r="D240" s="36"/>
    </row>
    <row r="241" spans="3:4" s="12" customFormat="1" ht="12.95" customHeight="1" x14ac:dyDescent="0.2">
      <c r="C241" s="36"/>
      <c r="D241" s="36"/>
    </row>
    <row r="242" spans="3:4" s="12" customFormat="1" ht="12.95" customHeight="1" x14ac:dyDescent="0.2">
      <c r="C242" s="36"/>
      <c r="D242" s="36"/>
    </row>
    <row r="243" spans="3:4" s="12" customFormat="1" ht="12.95" customHeight="1" x14ac:dyDescent="0.2">
      <c r="C243" s="36"/>
      <c r="D243" s="36"/>
    </row>
    <row r="244" spans="3:4" s="12" customFormat="1" ht="12.95" customHeight="1" x14ac:dyDescent="0.2">
      <c r="C244" s="36"/>
      <c r="D244" s="36"/>
    </row>
    <row r="245" spans="3:4" s="12" customFormat="1" ht="12.95" customHeight="1" x14ac:dyDescent="0.2">
      <c r="C245" s="36"/>
      <c r="D245" s="36"/>
    </row>
    <row r="246" spans="3:4" s="12" customFormat="1" ht="12.95" customHeight="1" x14ac:dyDescent="0.2">
      <c r="C246" s="36"/>
      <c r="D246" s="36"/>
    </row>
    <row r="247" spans="3:4" s="12" customFormat="1" ht="12.95" customHeight="1" x14ac:dyDescent="0.2">
      <c r="C247" s="36"/>
      <c r="D247" s="36"/>
    </row>
    <row r="248" spans="3:4" s="12" customFormat="1" ht="12.95" customHeight="1" x14ac:dyDescent="0.2">
      <c r="C248" s="36"/>
      <c r="D248" s="36"/>
    </row>
    <row r="249" spans="3:4" s="12" customFormat="1" ht="12.95" customHeight="1" x14ac:dyDescent="0.2">
      <c r="C249" s="36"/>
      <c r="D249" s="36"/>
    </row>
    <row r="250" spans="3:4" s="12" customFormat="1" ht="12.95" customHeight="1" x14ac:dyDescent="0.2">
      <c r="C250" s="36"/>
      <c r="D250" s="36"/>
    </row>
    <row r="251" spans="3:4" s="12" customFormat="1" ht="12.95" customHeight="1" x14ac:dyDescent="0.2">
      <c r="C251" s="36"/>
      <c r="D251" s="36"/>
    </row>
    <row r="252" spans="3:4" s="12" customFormat="1" ht="12.95" customHeight="1" x14ac:dyDescent="0.2">
      <c r="C252" s="36"/>
      <c r="D252" s="36"/>
    </row>
    <row r="253" spans="3:4" s="12" customFormat="1" ht="12.95" customHeight="1" x14ac:dyDescent="0.2">
      <c r="C253" s="36"/>
      <c r="D253" s="36"/>
    </row>
    <row r="254" spans="3:4" s="12" customFormat="1" ht="12.95" customHeight="1" x14ac:dyDescent="0.2">
      <c r="C254" s="36"/>
      <c r="D254" s="36"/>
    </row>
    <row r="255" spans="3:4" s="12" customFormat="1" ht="12.95" customHeight="1" x14ac:dyDescent="0.2">
      <c r="C255" s="36"/>
      <c r="D255" s="36"/>
    </row>
    <row r="256" spans="3:4" s="12" customFormat="1" ht="12.95" customHeight="1" x14ac:dyDescent="0.2">
      <c r="C256" s="36"/>
      <c r="D256" s="36"/>
    </row>
    <row r="257" spans="3:4" s="12" customFormat="1" ht="12.95" customHeight="1" x14ac:dyDescent="0.2">
      <c r="C257" s="36"/>
      <c r="D257" s="36"/>
    </row>
    <row r="258" spans="3:4" s="12" customFormat="1" ht="12.95" customHeight="1" x14ac:dyDescent="0.2">
      <c r="C258" s="36"/>
      <c r="D258" s="36"/>
    </row>
    <row r="259" spans="3:4" s="12" customFormat="1" ht="12.95" customHeight="1" x14ac:dyDescent="0.2">
      <c r="C259" s="36"/>
      <c r="D259" s="36"/>
    </row>
    <row r="260" spans="3:4" s="12" customFormat="1" ht="12.95" customHeight="1" x14ac:dyDescent="0.2">
      <c r="C260" s="36"/>
      <c r="D260" s="36"/>
    </row>
    <row r="261" spans="3:4" s="12" customFormat="1" ht="12.95" customHeight="1" x14ac:dyDescent="0.2">
      <c r="C261" s="36"/>
      <c r="D261" s="36"/>
    </row>
    <row r="262" spans="3:4" s="12" customFormat="1" ht="12.95" customHeight="1" x14ac:dyDescent="0.2">
      <c r="C262" s="36"/>
      <c r="D262" s="36"/>
    </row>
    <row r="263" spans="3:4" s="12" customFormat="1" ht="12.95" customHeight="1" x14ac:dyDescent="0.2">
      <c r="C263" s="36"/>
      <c r="D263" s="36"/>
    </row>
    <row r="264" spans="3:4" s="12" customFormat="1" ht="12.95" customHeight="1" x14ac:dyDescent="0.2">
      <c r="C264" s="36"/>
      <c r="D264" s="36"/>
    </row>
    <row r="265" spans="3:4" s="12" customFormat="1" ht="12.95" customHeight="1" x14ac:dyDescent="0.2">
      <c r="C265" s="36"/>
      <c r="D265" s="36"/>
    </row>
    <row r="266" spans="3:4" s="12" customFormat="1" ht="12.95" customHeight="1" x14ac:dyDescent="0.2">
      <c r="C266" s="36"/>
      <c r="D266" s="36"/>
    </row>
    <row r="267" spans="3:4" s="12" customFormat="1" ht="12.95" customHeight="1" x14ac:dyDescent="0.2">
      <c r="C267" s="36"/>
      <c r="D267" s="36"/>
    </row>
    <row r="268" spans="3:4" s="12" customFormat="1" ht="12.95" customHeight="1" x14ac:dyDescent="0.2">
      <c r="C268" s="36"/>
      <c r="D268" s="36"/>
    </row>
    <row r="269" spans="3:4" s="12" customFormat="1" ht="12.95" customHeight="1" x14ac:dyDescent="0.2">
      <c r="C269" s="36"/>
      <c r="D269" s="36"/>
    </row>
    <row r="270" spans="3:4" s="12" customFormat="1" ht="12.95" customHeight="1" x14ac:dyDescent="0.2">
      <c r="C270" s="36"/>
      <c r="D270" s="36"/>
    </row>
    <row r="271" spans="3:4" s="12" customFormat="1" ht="12.95" customHeight="1" x14ac:dyDescent="0.2">
      <c r="C271" s="36"/>
      <c r="D271" s="36"/>
    </row>
    <row r="272" spans="3:4" s="12" customFormat="1" ht="12.95" customHeight="1" x14ac:dyDescent="0.2">
      <c r="C272" s="36"/>
      <c r="D272" s="36"/>
    </row>
    <row r="273" spans="3:4" s="12" customFormat="1" ht="12.95" customHeight="1" x14ac:dyDescent="0.2">
      <c r="C273" s="36"/>
      <c r="D273" s="36"/>
    </row>
    <row r="274" spans="3:4" s="12" customFormat="1" ht="12.95" customHeight="1" x14ac:dyDescent="0.2">
      <c r="C274" s="36"/>
      <c r="D274" s="36"/>
    </row>
    <row r="275" spans="3:4" s="12" customFormat="1" ht="12.95" customHeight="1" x14ac:dyDescent="0.2">
      <c r="C275" s="36"/>
      <c r="D275" s="36"/>
    </row>
    <row r="276" spans="3:4" s="12" customFormat="1" ht="12.95" customHeight="1" x14ac:dyDescent="0.2">
      <c r="C276" s="36"/>
      <c r="D276" s="36"/>
    </row>
    <row r="277" spans="3:4" s="12" customFormat="1" ht="12.95" customHeight="1" x14ac:dyDescent="0.2">
      <c r="C277" s="36"/>
      <c r="D277" s="36"/>
    </row>
    <row r="278" spans="3:4" s="12" customFormat="1" ht="12.95" customHeight="1" x14ac:dyDescent="0.2">
      <c r="C278" s="36"/>
      <c r="D278" s="36"/>
    </row>
    <row r="279" spans="3:4" s="12" customFormat="1" ht="12.95" customHeight="1" x14ac:dyDescent="0.2">
      <c r="C279" s="36"/>
      <c r="D279" s="36"/>
    </row>
    <row r="280" spans="3:4" s="12" customFormat="1" ht="12.95" customHeight="1" x14ac:dyDescent="0.2">
      <c r="C280" s="36"/>
      <c r="D280" s="36"/>
    </row>
    <row r="281" spans="3:4" s="12" customFormat="1" ht="12.95" customHeight="1" x14ac:dyDescent="0.2">
      <c r="C281" s="36"/>
      <c r="D281" s="36"/>
    </row>
    <row r="282" spans="3:4" s="12" customFormat="1" ht="12.95" customHeight="1" x14ac:dyDescent="0.2">
      <c r="C282" s="36"/>
      <c r="D282" s="36"/>
    </row>
    <row r="283" spans="3:4" s="12" customFormat="1" ht="12.95" customHeight="1" x14ac:dyDescent="0.2">
      <c r="C283" s="36"/>
      <c r="D283" s="36"/>
    </row>
    <row r="284" spans="3:4" s="12" customFormat="1" ht="12.95" customHeight="1" x14ac:dyDescent="0.2">
      <c r="C284" s="36"/>
      <c r="D284" s="36"/>
    </row>
    <row r="285" spans="3:4" s="12" customFormat="1" ht="12.95" customHeight="1" x14ac:dyDescent="0.2">
      <c r="C285" s="36"/>
      <c r="D285" s="36"/>
    </row>
    <row r="286" spans="3:4" s="12" customFormat="1" ht="12.95" customHeight="1" x14ac:dyDescent="0.2">
      <c r="C286" s="36"/>
      <c r="D286" s="36"/>
    </row>
    <row r="287" spans="3:4" s="12" customFormat="1" ht="12.95" customHeight="1" x14ac:dyDescent="0.2">
      <c r="C287" s="36"/>
      <c r="D287" s="36"/>
    </row>
    <row r="288" spans="3:4" s="12" customFormat="1" ht="12.95" customHeight="1" x14ac:dyDescent="0.2">
      <c r="C288" s="36"/>
      <c r="D288" s="36"/>
    </row>
    <row r="289" spans="3:4" s="12" customFormat="1" ht="12.95" customHeight="1" x14ac:dyDescent="0.2">
      <c r="C289" s="36"/>
      <c r="D289" s="36"/>
    </row>
    <row r="290" spans="3:4" s="12" customFormat="1" ht="12.95" customHeight="1" x14ac:dyDescent="0.2">
      <c r="C290" s="36"/>
      <c r="D290" s="36"/>
    </row>
    <row r="291" spans="3:4" s="12" customFormat="1" ht="12.95" customHeight="1" x14ac:dyDescent="0.2">
      <c r="C291" s="36"/>
      <c r="D291" s="36"/>
    </row>
    <row r="292" spans="3:4" s="12" customFormat="1" ht="12.95" customHeight="1" x14ac:dyDescent="0.2">
      <c r="C292" s="36"/>
      <c r="D292" s="36"/>
    </row>
    <row r="293" spans="3:4" s="12" customFormat="1" ht="12.95" customHeight="1" x14ac:dyDescent="0.2">
      <c r="C293" s="36"/>
      <c r="D293" s="36"/>
    </row>
    <row r="294" spans="3:4" s="12" customFormat="1" ht="12.95" customHeight="1" x14ac:dyDescent="0.2">
      <c r="C294" s="36"/>
      <c r="D294" s="36"/>
    </row>
    <row r="295" spans="3:4" s="12" customFormat="1" ht="12.95" customHeight="1" x14ac:dyDescent="0.2">
      <c r="C295" s="36"/>
      <c r="D295" s="36"/>
    </row>
    <row r="296" spans="3:4" s="12" customFormat="1" ht="12.95" customHeight="1" x14ac:dyDescent="0.2">
      <c r="C296" s="36"/>
      <c r="D296" s="36"/>
    </row>
    <row r="297" spans="3:4" s="12" customFormat="1" ht="12.95" customHeight="1" x14ac:dyDescent="0.2">
      <c r="C297" s="36"/>
      <c r="D297" s="36"/>
    </row>
    <row r="298" spans="3:4" s="12" customFormat="1" ht="12.95" customHeight="1" x14ac:dyDescent="0.2">
      <c r="C298" s="36"/>
      <c r="D298" s="36"/>
    </row>
    <row r="299" spans="3:4" s="12" customFormat="1" ht="12.95" customHeight="1" x14ac:dyDescent="0.2">
      <c r="C299" s="36"/>
      <c r="D299" s="36"/>
    </row>
    <row r="300" spans="3:4" s="12" customFormat="1" ht="12.95" customHeight="1" x14ac:dyDescent="0.2">
      <c r="C300" s="36"/>
      <c r="D300" s="36"/>
    </row>
    <row r="301" spans="3:4" s="12" customFormat="1" ht="12.95" customHeight="1" x14ac:dyDescent="0.2">
      <c r="C301" s="36"/>
      <c r="D301" s="36"/>
    </row>
    <row r="302" spans="3:4" s="12" customFormat="1" ht="12.95" customHeight="1" x14ac:dyDescent="0.2">
      <c r="C302" s="36"/>
      <c r="D302" s="36"/>
    </row>
    <row r="303" spans="3:4" s="12" customFormat="1" ht="12.95" customHeight="1" x14ac:dyDescent="0.2">
      <c r="C303" s="36"/>
      <c r="D303" s="36"/>
    </row>
    <row r="304" spans="3:4" s="12" customFormat="1" ht="12.95" customHeight="1" x14ac:dyDescent="0.2">
      <c r="C304" s="36"/>
      <c r="D304" s="36"/>
    </row>
    <row r="305" spans="3:4" s="12" customFormat="1" ht="12.95" customHeight="1" x14ac:dyDescent="0.2">
      <c r="C305" s="36"/>
      <c r="D305" s="36"/>
    </row>
    <row r="306" spans="3:4" s="12" customFormat="1" ht="12.95" customHeight="1" x14ac:dyDescent="0.2">
      <c r="C306" s="36"/>
      <c r="D306" s="36"/>
    </row>
    <row r="307" spans="3:4" s="12" customFormat="1" ht="12.95" customHeight="1" x14ac:dyDescent="0.2">
      <c r="C307" s="36"/>
      <c r="D307" s="36"/>
    </row>
    <row r="308" spans="3:4" s="12" customFormat="1" ht="12.95" customHeight="1" x14ac:dyDescent="0.2">
      <c r="C308" s="36"/>
      <c r="D308" s="36"/>
    </row>
    <row r="309" spans="3:4" s="12" customFormat="1" ht="12.95" customHeight="1" x14ac:dyDescent="0.2">
      <c r="C309" s="36"/>
      <c r="D309" s="36"/>
    </row>
    <row r="310" spans="3:4" s="12" customFormat="1" ht="12.95" customHeight="1" x14ac:dyDescent="0.2">
      <c r="C310" s="36"/>
      <c r="D310" s="36"/>
    </row>
    <row r="311" spans="3:4" s="12" customFormat="1" ht="12.95" customHeight="1" x14ac:dyDescent="0.2">
      <c r="C311" s="36"/>
      <c r="D311" s="36"/>
    </row>
    <row r="312" spans="3:4" s="12" customFormat="1" ht="12.95" customHeight="1" x14ac:dyDescent="0.2">
      <c r="C312" s="36"/>
      <c r="D312" s="36"/>
    </row>
    <row r="313" spans="3:4" s="12" customFormat="1" ht="12.95" customHeight="1" x14ac:dyDescent="0.2">
      <c r="C313" s="36"/>
      <c r="D313" s="36"/>
    </row>
    <row r="314" spans="3:4" s="12" customFormat="1" ht="12.95" customHeight="1" x14ac:dyDescent="0.2">
      <c r="C314" s="36"/>
      <c r="D314" s="36"/>
    </row>
    <row r="315" spans="3:4" s="12" customFormat="1" ht="12.95" customHeight="1" x14ac:dyDescent="0.2">
      <c r="C315" s="36"/>
      <c r="D315" s="36"/>
    </row>
    <row r="316" spans="3:4" s="12" customFormat="1" ht="12.95" customHeight="1" x14ac:dyDescent="0.2">
      <c r="C316" s="36"/>
      <c r="D316" s="36"/>
    </row>
    <row r="317" spans="3:4" s="12" customFormat="1" ht="12.95" customHeight="1" x14ac:dyDescent="0.2">
      <c r="C317" s="36"/>
      <c r="D317" s="36"/>
    </row>
    <row r="318" spans="3:4" s="12" customFormat="1" ht="12.95" customHeight="1" x14ac:dyDescent="0.2">
      <c r="C318" s="36"/>
      <c r="D318" s="36"/>
    </row>
    <row r="319" spans="3:4" s="12" customFormat="1" ht="12.95" customHeight="1" x14ac:dyDescent="0.2">
      <c r="C319" s="36"/>
      <c r="D319" s="36"/>
    </row>
    <row r="320" spans="3:4" s="12" customFormat="1" ht="12.95" customHeight="1" x14ac:dyDescent="0.2">
      <c r="C320" s="36"/>
      <c r="D320" s="36"/>
    </row>
    <row r="321" spans="3:4" s="12" customFormat="1" ht="12.95" customHeight="1" x14ac:dyDescent="0.2">
      <c r="C321" s="36"/>
      <c r="D321" s="36"/>
    </row>
    <row r="322" spans="3:4" s="12" customFormat="1" ht="12.95" customHeight="1" x14ac:dyDescent="0.2">
      <c r="C322" s="36"/>
      <c r="D322" s="36"/>
    </row>
    <row r="323" spans="3:4" s="12" customFormat="1" ht="12.95" customHeight="1" x14ac:dyDescent="0.2">
      <c r="C323" s="36"/>
      <c r="D323" s="36"/>
    </row>
    <row r="324" spans="3:4" s="12" customFormat="1" ht="12.95" customHeight="1" x14ac:dyDescent="0.2">
      <c r="C324" s="36"/>
      <c r="D324" s="36"/>
    </row>
    <row r="325" spans="3:4" s="12" customFormat="1" ht="12.95" customHeight="1" x14ac:dyDescent="0.2">
      <c r="C325" s="36"/>
      <c r="D325" s="36"/>
    </row>
    <row r="326" spans="3:4" s="12" customFormat="1" ht="12.95" customHeight="1" x14ac:dyDescent="0.2">
      <c r="C326" s="36"/>
      <c r="D326" s="36"/>
    </row>
    <row r="327" spans="3:4" s="12" customFormat="1" ht="12.95" customHeight="1" x14ac:dyDescent="0.2">
      <c r="C327" s="36"/>
      <c r="D327" s="36"/>
    </row>
    <row r="328" spans="3:4" s="12" customFormat="1" ht="12.95" customHeight="1" x14ac:dyDescent="0.2">
      <c r="C328" s="36"/>
      <c r="D328" s="36"/>
    </row>
    <row r="329" spans="3:4" s="12" customFormat="1" ht="12.95" customHeight="1" x14ac:dyDescent="0.2">
      <c r="C329" s="36"/>
      <c r="D329" s="36"/>
    </row>
    <row r="330" spans="3:4" s="12" customFormat="1" ht="12.95" customHeight="1" x14ac:dyDescent="0.2">
      <c r="C330" s="36"/>
      <c r="D330" s="36"/>
    </row>
    <row r="331" spans="3:4" s="12" customFormat="1" ht="12.95" customHeight="1" x14ac:dyDescent="0.2">
      <c r="C331" s="36"/>
      <c r="D331" s="36"/>
    </row>
    <row r="332" spans="3:4" s="12" customFormat="1" ht="12.95" customHeight="1" x14ac:dyDescent="0.2">
      <c r="C332" s="36"/>
      <c r="D332" s="36"/>
    </row>
    <row r="333" spans="3:4" s="12" customFormat="1" ht="12.95" customHeight="1" x14ac:dyDescent="0.2">
      <c r="C333" s="36"/>
      <c r="D333" s="36"/>
    </row>
    <row r="334" spans="3:4" s="12" customFormat="1" ht="12.95" customHeight="1" x14ac:dyDescent="0.2">
      <c r="C334" s="36"/>
      <c r="D334" s="36"/>
    </row>
    <row r="335" spans="3:4" s="12" customFormat="1" ht="12.95" customHeight="1" x14ac:dyDescent="0.2">
      <c r="C335" s="36"/>
      <c r="D335" s="36"/>
    </row>
    <row r="336" spans="3:4" s="12" customFormat="1" ht="12.95" customHeight="1" x14ac:dyDescent="0.2">
      <c r="C336" s="36"/>
      <c r="D336" s="36"/>
    </row>
    <row r="337" spans="3:4" s="12" customFormat="1" ht="12.95" customHeight="1" x14ac:dyDescent="0.2">
      <c r="C337" s="36"/>
      <c r="D337" s="36"/>
    </row>
    <row r="338" spans="3:4" s="12" customFormat="1" ht="12.95" customHeight="1" x14ac:dyDescent="0.2">
      <c r="C338" s="36"/>
      <c r="D338" s="36"/>
    </row>
    <row r="339" spans="3:4" s="12" customFormat="1" ht="12.95" customHeight="1" x14ac:dyDescent="0.2">
      <c r="C339" s="36"/>
      <c r="D339" s="36"/>
    </row>
    <row r="340" spans="3:4" s="12" customFormat="1" ht="12.95" customHeight="1" x14ac:dyDescent="0.2">
      <c r="C340" s="36"/>
      <c r="D340" s="36"/>
    </row>
    <row r="341" spans="3:4" s="12" customFormat="1" ht="12.95" customHeight="1" x14ac:dyDescent="0.2">
      <c r="C341" s="36"/>
      <c r="D341" s="36"/>
    </row>
    <row r="342" spans="3:4" s="12" customFormat="1" ht="12.95" customHeight="1" x14ac:dyDescent="0.2">
      <c r="C342" s="36"/>
      <c r="D342" s="36"/>
    </row>
    <row r="343" spans="3:4" s="12" customFormat="1" ht="12.95" customHeight="1" x14ac:dyDescent="0.2">
      <c r="C343" s="36"/>
      <c r="D343" s="36"/>
    </row>
    <row r="344" spans="3:4" s="12" customFormat="1" ht="12.95" customHeight="1" x14ac:dyDescent="0.2">
      <c r="C344" s="36"/>
      <c r="D344" s="36"/>
    </row>
    <row r="345" spans="3:4" s="12" customFormat="1" ht="12.95" customHeight="1" x14ac:dyDescent="0.2">
      <c r="C345" s="36"/>
      <c r="D345" s="36"/>
    </row>
    <row r="346" spans="3:4" s="12" customFormat="1" ht="12.95" customHeight="1" x14ac:dyDescent="0.2">
      <c r="C346" s="36"/>
      <c r="D346" s="36"/>
    </row>
    <row r="347" spans="3:4" s="12" customFormat="1" ht="12.95" customHeight="1" x14ac:dyDescent="0.2">
      <c r="C347" s="36"/>
      <c r="D347" s="36"/>
    </row>
    <row r="348" spans="3:4" s="12" customFormat="1" ht="12.95" customHeight="1" x14ac:dyDescent="0.2">
      <c r="C348" s="36"/>
      <c r="D348" s="36"/>
    </row>
    <row r="349" spans="3:4" s="12" customFormat="1" ht="12.95" customHeight="1" x14ac:dyDescent="0.2">
      <c r="C349" s="36"/>
      <c r="D349" s="36"/>
    </row>
    <row r="350" spans="3:4" s="12" customFormat="1" ht="12.95" customHeight="1" x14ac:dyDescent="0.2">
      <c r="C350" s="36"/>
      <c r="D350" s="36"/>
    </row>
    <row r="351" spans="3:4" s="12" customFormat="1" ht="12.95" customHeight="1" x14ac:dyDescent="0.2">
      <c r="C351" s="36"/>
      <c r="D351" s="36"/>
    </row>
    <row r="352" spans="3:4" s="12" customFormat="1" ht="12.95" customHeight="1" x14ac:dyDescent="0.2">
      <c r="C352" s="36"/>
      <c r="D352" s="36"/>
    </row>
    <row r="353" spans="3:4" s="12" customFormat="1" ht="12.95" customHeight="1" x14ac:dyDescent="0.2">
      <c r="C353" s="36"/>
      <c r="D353" s="36"/>
    </row>
    <row r="354" spans="3:4" s="12" customFormat="1" ht="12.95" customHeight="1" x14ac:dyDescent="0.2">
      <c r="C354" s="36"/>
      <c r="D354" s="36"/>
    </row>
    <row r="355" spans="3:4" s="12" customFormat="1" ht="12.95" customHeight="1" x14ac:dyDescent="0.2">
      <c r="C355" s="36"/>
      <c r="D355" s="36"/>
    </row>
    <row r="356" spans="3:4" s="12" customFormat="1" ht="12.95" customHeight="1" x14ac:dyDescent="0.2">
      <c r="C356" s="36"/>
      <c r="D356" s="36"/>
    </row>
    <row r="357" spans="3:4" s="12" customFormat="1" ht="12.95" customHeight="1" x14ac:dyDescent="0.2">
      <c r="C357" s="36"/>
      <c r="D357" s="36"/>
    </row>
    <row r="358" spans="3:4" s="12" customFormat="1" ht="12.95" customHeight="1" x14ac:dyDescent="0.2">
      <c r="C358" s="36"/>
      <c r="D358" s="36"/>
    </row>
    <row r="359" spans="3:4" s="12" customFormat="1" ht="12.95" customHeight="1" x14ac:dyDescent="0.2">
      <c r="C359" s="36"/>
      <c r="D359" s="36"/>
    </row>
    <row r="360" spans="3:4" s="12" customFormat="1" ht="12.95" customHeight="1" x14ac:dyDescent="0.2">
      <c r="C360" s="36"/>
      <c r="D360" s="36"/>
    </row>
    <row r="361" spans="3:4" s="12" customFormat="1" ht="12.95" customHeight="1" x14ac:dyDescent="0.2">
      <c r="C361" s="36"/>
      <c r="D361" s="36"/>
    </row>
    <row r="362" spans="3:4" s="12" customFormat="1" ht="12.95" customHeight="1" x14ac:dyDescent="0.2">
      <c r="C362" s="36"/>
      <c r="D362" s="36"/>
    </row>
    <row r="363" spans="3:4" s="12" customFormat="1" ht="12.95" customHeight="1" x14ac:dyDescent="0.2">
      <c r="C363" s="36"/>
      <c r="D363" s="36"/>
    </row>
    <row r="364" spans="3:4" s="12" customFormat="1" ht="12.95" customHeight="1" x14ac:dyDescent="0.2">
      <c r="C364" s="36"/>
      <c r="D364" s="36"/>
    </row>
    <row r="365" spans="3:4" s="12" customFormat="1" ht="12.95" customHeight="1" x14ac:dyDescent="0.2">
      <c r="C365" s="36"/>
      <c r="D365" s="36"/>
    </row>
    <row r="366" spans="3:4" s="12" customFormat="1" ht="12.95" customHeight="1" x14ac:dyDescent="0.2">
      <c r="C366" s="36"/>
      <c r="D366" s="36"/>
    </row>
    <row r="367" spans="3:4" s="12" customFormat="1" ht="12.95" customHeight="1" x14ac:dyDescent="0.2">
      <c r="C367" s="36"/>
      <c r="D367" s="36"/>
    </row>
    <row r="368" spans="3:4" s="12" customFormat="1" ht="12.95" customHeight="1" x14ac:dyDescent="0.2">
      <c r="C368" s="36"/>
      <c r="D368" s="36"/>
    </row>
    <row r="369" spans="3:4" s="12" customFormat="1" ht="12.95" customHeight="1" x14ac:dyDescent="0.2">
      <c r="C369" s="36"/>
      <c r="D369" s="36"/>
    </row>
    <row r="370" spans="3:4" s="12" customFormat="1" ht="12.95" customHeight="1" x14ac:dyDescent="0.2">
      <c r="C370" s="36"/>
      <c r="D370" s="36"/>
    </row>
    <row r="371" spans="3:4" s="12" customFormat="1" ht="12.95" customHeight="1" x14ac:dyDescent="0.2">
      <c r="C371" s="36"/>
      <c r="D371" s="36"/>
    </row>
    <row r="372" spans="3:4" s="12" customFormat="1" ht="12.95" customHeight="1" x14ac:dyDescent="0.2">
      <c r="C372" s="36"/>
      <c r="D372" s="36"/>
    </row>
    <row r="373" spans="3:4" s="12" customFormat="1" ht="12.95" customHeight="1" x14ac:dyDescent="0.2">
      <c r="C373" s="36"/>
      <c r="D373" s="36"/>
    </row>
    <row r="374" spans="3:4" s="12" customFormat="1" ht="12.95" customHeight="1" x14ac:dyDescent="0.2">
      <c r="C374" s="36"/>
      <c r="D374" s="36"/>
    </row>
    <row r="375" spans="3:4" s="12" customFormat="1" ht="12.95" customHeight="1" x14ac:dyDescent="0.2">
      <c r="C375" s="36"/>
      <c r="D375" s="36"/>
    </row>
    <row r="376" spans="3:4" s="12" customFormat="1" ht="12.95" customHeight="1" x14ac:dyDescent="0.2">
      <c r="C376" s="36"/>
      <c r="D376" s="36"/>
    </row>
    <row r="377" spans="3:4" s="12" customFormat="1" ht="12.95" customHeight="1" x14ac:dyDescent="0.2">
      <c r="C377" s="36"/>
      <c r="D377" s="36"/>
    </row>
    <row r="378" spans="3:4" s="12" customFormat="1" ht="12.95" customHeight="1" x14ac:dyDescent="0.2">
      <c r="C378" s="36"/>
      <c r="D378" s="36"/>
    </row>
    <row r="379" spans="3:4" s="12" customFormat="1" ht="12.95" customHeight="1" x14ac:dyDescent="0.2">
      <c r="C379" s="36"/>
      <c r="D379" s="36"/>
    </row>
    <row r="380" spans="3:4" s="12" customFormat="1" ht="12.95" customHeight="1" x14ac:dyDescent="0.2">
      <c r="C380" s="36"/>
      <c r="D380" s="36"/>
    </row>
    <row r="381" spans="3:4" s="12" customFormat="1" ht="12.95" customHeight="1" x14ac:dyDescent="0.2">
      <c r="C381" s="36"/>
      <c r="D381" s="36"/>
    </row>
    <row r="382" spans="3:4" s="12" customFormat="1" ht="12.95" customHeight="1" x14ac:dyDescent="0.2">
      <c r="C382" s="36"/>
      <c r="D382" s="36"/>
    </row>
    <row r="383" spans="3:4" s="12" customFormat="1" ht="12.95" customHeight="1" x14ac:dyDescent="0.2">
      <c r="C383" s="36"/>
      <c r="D383" s="36"/>
    </row>
    <row r="384" spans="3:4" s="12" customFormat="1" ht="12.95" customHeight="1" x14ac:dyDescent="0.2">
      <c r="C384" s="36"/>
      <c r="D384" s="36"/>
    </row>
    <row r="385" spans="3:4" s="12" customFormat="1" ht="12.95" customHeight="1" x14ac:dyDescent="0.2">
      <c r="C385" s="36"/>
      <c r="D385" s="36"/>
    </row>
    <row r="386" spans="3:4" s="12" customFormat="1" ht="12.95" customHeight="1" x14ac:dyDescent="0.2">
      <c r="C386" s="36"/>
      <c r="D386" s="36"/>
    </row>
    <row r="387" spans="3:4" s="12" customFormat="1" ht="12.95" customHeight="1" x14ac:dyDescent="0.2">
      <c r="C387" s="36"/>
      <c r="D387" s="36"/>
    </row>
    <row r="388" spans="3:4" s="12" customFormat="1" ht="12.95" customHeight="1" x14ac:dyDescent="0.2">
      <c r="C388" s="36"/>
      <c r="D388" s="36"/>
    </row>
    <row r="389" spans="3:4" s="12" customFormat="1" ht="12.95" customHeight="1" x14ac:dyDescent="0.2">
      <c r="C389" s="36"/>
      <c r="D389" s="36"/>
    </row>
    <row r="390" spans="3:4" s="12" customFormat="1" ht="12.95" customHeight="1" x14ac:dyDescent="0.2">
      <c r="C390" s="36"/>
      <c r="D390" s="36"/>
    </row>
    <row r="391" spans="3:4" s="12" customFormat="1" ht="12.95" customHeight="1" x14ac:dyDescent="0.2">
      <c r="C391" s="36"/>
      <c r="D391" s="36"/>
    </row>
    <row r="392" spans="3:4" s="12" customFormat="1" ht="12.95" customHeight="1" x14ac:dyDescent="0.2">
      <c r="C392" s="36"/>
      <c r="D392" s="36"/>
    </row>
    <row r="393" spans="3:4" s="12" customFormat="1" ht="12.95" customHeight="1" x14ac:dyDescent="0.2">
      <c r="C393" s="36"/>
      <c r="D393" s="36"/>
    </row>
    <row r="394" spans="3:4" s="12" customFormat="1" ht="12.95" customHeight="1" x14ac:dyDescent="0.2">
      <c r="C394" s="36"/>
      <c r="D394" s="36"/>
    </row>
    <row r="395" spans="3:4" s="12" customFormat="1" ht="12.95" customHeight="1" x14ac:dyDescent="0.2">
      <c r="C395" s="36"/>
      <c r="D395" s="36"/>
    </row>
    <row r="396" spans="3:4" s="12" customFormat="1" ht="12.95" customHeight="1" x14ac:dyDescent="0.2">
      <c r="C396" s="36"/>
      <c r="D396" s="36"/>
    </row>
    <row r="397" spans="3:4" s="12" customFormat="1" ht="12.95" customHeight="1" x14ac:dyDescent="0.2">
      <c r="C397" s="36"/>
      <c r="D397" s="36"/>
    </row>
    <row r="398" spans="3:4" s="12" customFormat="1" ht="12.95" customHeight="1" x14ac:dyDescent="0.2">
      <c r="C398" s="36"/>
      <c r="D398" s="36"/>
    </row>
    <row r="399" spans="3:4" s="12" customFormat="1" ht="12.95" customHeight="1" x14ac:dyDescent="0.2">
      <c r="C399" s="36"/>
      <c r="D399" s="36"/>
    </row>
    <row r="400" spans="3:4" s="12" customFormat="1" ht="12.95" customHeight="1" x14ac:dyDescent="0.2">
      <c r="C400" s="36"/>
      <c r="D400" s="36"/>
    </row>
    <row r="401" spans="3:4" s="12" customFormat="1" ht="12.95" customHeight="1" x14ac:dyDescent="0.2">
      <c r="C401" s="36"/>
      <c r="D401" s="36"/>
    </row>
    <row r="402" spans="3:4" s="12" customFormat="1" ht="12.95" customHeight="1" x14ac:dyDescent="0.2">
      <c r="C402" s="36"/>
      <c r="D402" s="36"/>
    </row>
    <row r="403" spans="3:4" s="12" customFormat="1" ht="12.95" customHeight="1" x14ac:dyDescent="0.2">
      <c r="C403" s="36"/>
      <c r="D403" s="36"/>
    </row>
    <row r="404" spans="3:4" s="12" customFormat="1" ht="12.95" customHeight="1" x14ac:dyDescent="0.2">
      <c r="C404" s="36"/>
      <c r="D404" s="36"/>
    </row>
    <row r="405" spans="3:4" s="12" customFormat="1" ht="12.95" customHeight="1" x14ac:dyDescent="0.2">
      <c r="C405" s="36"/>
      <c r="D405" s="36"/>
    </row>
    <row r="406" spans="3:4" s="12" customFormat="1" ht="12.95" customHeight="1" x14ac:dyDescent="0.2">
      <c r="C406" s="36"/>
      <c r="D406" s="36"/>
    </row>
    <row r="407" spans="3:4" s="12" customFormat="1" ht="12.95" customHeight="1" x14ac:dyDescent="0.2">
      <c r="C407" s="36"/>
      <c r="D407" s="36"/>
    </row>
    <row r="408" spans="3:4" s="12" customFormat="1" ht="12.95" customHeight="1" x14ac:dyDescent="0.2">
      <c r="C408" s="36"/>
      <c r="D408" s="36"/>
    </row>
    <row r="409" spans="3:4" s="12" customFormat="1" ht="12.95" customHeight="1" x14ac:dyDescent="0.2">
      <c r="C409" s="36"/>
      <c r="D409" s="36"/>
    </row>
    <row r="410" spans="3:4" s="12" customFormat="1" ht="12.95" customHeight="1" x14ac:dyDescent="0.2">
      <c r="C410" s="36"/>
      <c r="D410" s="36"/>
    </row>
    <row r="411" spans="3:4" s="12" customFormat="1" ht="12.95" customHeight="1" x14ac:dyDescent="0.2">
      <c r="C411" s="36"/>
      <c r="D411" s="36"/>
    </row>
    <row r="412" spans="3:4" s="12" customFormat="1" ht="12.95" customHeight="1" x14ac:dyDescent="0.2">
      <c r="C412" s="36"/>
      <c r="D412" s="36"/>
    </row>
    <row r="413" spans="3:4" s="12" customFormat="1" ht="12.95" customHeight="1" x14ac:dyDescent="0.2">
      <c r="C413" s="36"/>
      <c r="D413" s="36"/>
    </row>
    <row r="414" spans="3:4" s="12" customFormat="1" ht="12.95" customHeight="1" x14ac:dyDescent="0.2">
      <c r="C414" s="36"/>
      <c r="D414" s="36"/>
    </row>
    <row r="415" spans="3:4" s="12" customFormat="1" ht="12.95" customHeight="1" x14ac:dyDescent="0.2">
      <c r="C415" s="36"/>
      <c r="D415" s="36"/>
    </row>
    <row r="416" spans="3:4" s="12" customFormat="1" ht="12.95" customHeight="1" x14ac:dyDescent="0.2">
      <c r="C416" s="36"/>
      <c r="D416" s="36"/>
    </row>
    <row r="417" spans="3:4" s="12" customFormat="1" ht="12.95" customHeight="1" x14ac:dyDescent="0.2">
      <c r="C417" s="36"/>
      <c r="D417" s="36"/>
    </row>
    <row r="418" spans="3:4" s="12" customFormat="1" ht="12.95" customHeight="1" x14ac:dyDescent="0.2">
      <c r="C418" s="36"/>
      <c r="D418" s="36"/>
    </row>
    <row r="419" spans="3:4" s="12" customFormat="1" ht="12.95" customHeight="1" x14ac:dyDescent="0.2">
      <c r="C419" s="36"/>
      <c r="D419" s="36"/>
    </row>
    <row r="420" spans="3:4" s="12" customFormat="1" ht="12.95" customHeight="1" x14ac:dyDescent="0.2">
      <c r="C420" s="36"/>
      <c r="D420" s="36"/>
    </row>
    <row r="421" spans="3:4" s="12" customFormat="1" ht="12.95" customHeight="1" x14ac:dyDescent="0.2">
      <c r="C421" s="36"/>
      <c r="D421" s="36"/>
    </row>
    <row r="422" spans="3:4" s="12" customFormat="1" ht="12.95" customHeight="1" x14ac:dyDescent="0.2">
      <c r="C422" s="36"/>
      <c r="D422" s="36"/>
    </row>
    <row r="423" spans="3:4" s="12" customFormat="1" ht="12.95" customHeight="1" x14ac:dyDescent="0.2">
      <c r="C423" s="36"/>
      <c r="D423" s="36"/>
    </row>
    <row r="424" spans="3:4" s="12" customFormat="1" ht="12.95" customHeight="1" x14ac:dyDescent="0.2">
      <c r="C424" s="36"/>
      <c r="D424" s="36"/>
    </row>
    <row r="425" spans="3:4" s="12" customFormat="1" ht="12.95" customHeight="1" x14ac:dyDescent="0.2">
      <c r="C425" s="36"/>
      <c r="D425" s="36"/>
    </row>
    <row r="426" spans="3:4" s="12" customFormat="1" ht="12.95" customHeight="1" x14ac:dyDescent="0.2">
      <c r="C426" s="36"/>
      <c r="D426" s="36"/>
    </row>
    <row r="427" spans="3:4" s="12" customFormat="1" ht="12.95" customHeight="1" x14ac:dyDescent="0.2">
      <c r="C427" s="36"/>
      <c r="D427" s="36"/>
    </row>
    <row r="428" spans="3:4" s="12" customFormat="1" ht="12.95" customHeight="1" x14ac:dyDescent="0.2">
      <c r="C428" s="36"/>
      <c r="D428" s="36"/>
    </row>
    <row r="429" spans="3:4" s="12" customFormat="1" ht="12.95" customHeight="1" x14ac:dyDescent="0.2">
      <c r="C429" s="36"/>
      <c r="D429" s="36"/>
    </row>
    <row r="430" spans="3:4" s="12" customFormat="1" ht="12.95" customHeight="1" x14ac:dyDescent="0.2">
      <c r="C430" s="36"/>
      <c r="D430" s="36"/>
    </row>
    <row r="431" spans="3:4" s="12" customFormat="1" ht="12.95" customHeight="1" x14ac:dyDescent="0.2">
      <c r="C431" s="36"/>
      <c r="D431" s="36"/>
    </row>
    <row r="432" spans="3:4" s="12" customFormat="1" ht="12.95" customHeight="1" x14ac:dyDescent="0.2">
      <c r="C432" s="36"/>
      <c r="D432" s="36"/>
    </row>
    <row r="433" spans="3:4" s="12" customFormat="1" ht="12.95" customHeight="1" x14ac:dyDescent="0.2">
      <c r="C433" s="36"/>
      <c r="D433" s="36"/>
    </row>
    <row r="434" spans="3:4" s="12" customFormat="1" ht="12.95" customHeight="1" x14ac:dyDescent="0.2">
      <c r="C434" s="36"/>
      <c r="D434" s="36"/>
    </row>
    <row r="435" spans="3:4" s="12" customFormat="1" ht="12.95" customHeight="1" x14ac:dyDescent="0.2">
      <c r="C435" s="36"/>
      <c r="D435" s="36"/>
    </row>
    <row r="436" spans="3:4" s="12" customFormat="1" ht="12.95" customHeight="1" x14ac:dyDescent="0.2">
      <c r="C436" s="36"/>
      <c r="D436" s="36"/>
    </row>
    <row r="437" spans="3:4" s="12" customFormat="1" ht="12.95" customHeight="1" x14ac:dyDescent="0.2">
      <c r="C437" s="36"/>
      <c r="D437" s="36"/>
    </row>
    <row r="438" spans="3:4" s="12" customFormat="1" ht="12.95" customHeight="1" x14ac:dyDescent="0.2">
      <c r="C438" s="36"/>
      <c r="D438" s="36"/>
    </row>
    <row r="439" spans="3:4" s="12" customFormat="1" ht="12.95" customHeight="1" x14ac:dyDescent="0.2">
      <c r="C439" s="36"/>
      <c r="D439" s="36"/>
    </row>
    <row r="440" spans="3:4" s="12" customFormat="1" ht="12.95" customHeight="1" x14ac:dyDescent="0.2">
      <c r="C440" s="36"/>
      <c r="D440" s="36"/>
    </row>
    <row r="441" spans="3:4" s="12" customFormat="1" ht="12.95" customHeight="1" x14ac:dyDescent="0.2">
      <c r="C441" s="36"/>
      <c r="D441" s="36"/>
    </row>
    <row r="442" spans="3:4" s="12" customFormat="1" ht="12.95" customHeight="1" x14ac:dyDescent="0.2">
      <c r="C442" s="36"/>
      <c r="D442" s="36"/>
    </row>
    <row r="443" spans="3:4" s="12" customFormat="1" ht="12.95" customHeight="1" x14ac:dyDescent="0.2">
      <c r="C443" s="36"/>
      <c r="D443" s="36"/>
    </row>
    <row r="444" spans="3:4" s="12" customFormat="1" ht="12.95" customHeight="1" x14ac:dyDescent="0.2">
      <c r="C444" s="36"/>
      <c r="D444" s="36"/>
    </row>
    <row r="445" spans="3:4" s="12" customFormat="1" ht="12.95" customHeight="1" x14ac:dyDescent="0.2">
      <c r="C445" s="36"/>
      <c r="D445" s="36"/>
    </row>
    <row r="446" spans="3:4" s="12" customFormat="1" ht="12.95" customHeight="1" x14ac:dyDescent="0.2">
      <c r="C446" s="36"/>
      <c r="D446" s="36"/>
    </row>
    <row r="447" spans="3:4" s="12" customFormat="1" ht="12.95" customHeight="1" x14ac:dyDescent="0.2">
      <c r="C447" s="36"/>
      <c r="D447" s="36"/>
    </row>
    <row r="448" spans="3:4" s="12" customFormat="1" ht="12.95" customHeight="1" x14ac:dyDescent="0.2">
      <c r="C448" s="36"/>
      <c r="D448" s="36"/>
    </row>
    <row r="449" spans="3:4" s="12" customFormat="1" ht="12.95" customHeight="1" x14ac:dyDescent="0.2">
      <c r="C449" s="36"/>
      <c r="D449" s="36"/>
    </row>
    <row r="450" spans="3:4" s="12" customFormat="1" ht="12.95" customHeight="1" x14ac:dyDescent="0.2">
      <c r="C450" s="36"/>
      <c r="D450" s="36"/>
    </row>
    <row r="451" spans="3:4" s="12" customFormat="1" ht="12.95" customHeight="1" x14ac:dyDescent="0.2">
      <c r="C451" s="36"/>
      <c r="D451" s="36"/>
    </row>
    <row r="452" spans="3:4" s="12" customFormat="1" ht="12.95" customHeight="1" x14ac:dyDescent="0.2">
      <c r="C452" s="36"/>
      <c r="D452" s="36"/>
    </row>
    <row r="453" spans="3:4" s="12" customFormat="1" ht="12.95" customHeight="1" x14ac:dyDescent="0.2">
      <c r="C453" s="36"/>
      <c r="D453" s="36"/>
    </row>
    <row r="454" spans="3:4" s="12" customFormat="1" ht="12.95" customHeight="1" x14ac:dyDescent="0.2">
      <c r="C454" s="36"/>
      <c r="D454" s="36"/>
    </row>
    <row r="455" spans="3:4" s="12" customFormat="1" ht="12.95" customHeight="1" x14ac:dyDescent="0.2">
      <c r="C455" s="36"/>
      <c r="D455" s="36"/>
    </row>
    <row r="456" spans="3:4" s="12" customFormat="1" ht="12.95" customHeight="1" x14ac:dyDescent="0.2">
      <c r="C456" s="36"/>
      <c r="D456" s="36"/>
    </row>
    <row r="457" spans="3:4" s="12" customFormat="1" ht="12.95" customHeight="1" x14ac:dyDescent="0.2">
      <c r="C457" s="36"/>
      <c r="D457" s="36"/>
    </row>
    <row r="458" spans="3:4" s="12" customFormat="1" ht="12.95" customHeight="1" x14ac:dyDescent="0.2">
      <c r="C458" s="36"/>
      <c r="D458" s="36"/>
    </row>
    <row r="459" spans="3:4" s="12" customFormat="1" ht="12.95" customHeight="1" x14ac:dyDescent="0.2">
      <c r="C459" s="36"/>
      <c r="D459" s="36"/>
    </row>
    <row r="460" spans="3:4" s="12" customFormat="1" ht="12.95" customHeight="1" x14ac:dyDescent="0.2">
      <c r="C460" s="36"/>
      <c r="D460" s="36"/>
    </row>
    <row r="461" spans="3:4" s="12" customFormat="1" ht="12.95" customHeight="1" x14ac:dyDescent="0.2">
      <c r="C461" s="36"/>
      <c r="D461" s="36"/>
    </row>
    <row r="462" spans="3:4" s="12" customFormat="1" ht="12.95" customHeight="1" x14ac:dyDescent="0.2">
      <c r="C462" s="36"/>
      <c r="D462" s="36"/>
    </row>
    <row r="463" spans="3:4" s="12" customFormat="1" ht="12.95" customHeight="1" x14ac:dyDescent="0.2">
      <c r="C463" s="36"/>
      <c r="D463" s="36"/>
    </row>
    <row r="464" spans="3:4" s="12" customFormat="1" ht="12.95" customHeight="1" x14ac:dyDescent="0.2">
      <c r="C464" s="36"/>
      <c r="D464" s="36"/>
    </row>
    <row r="465" spans="3:4" s="12" customFormat="1" ht="12.95" customHeight="1" x14ac:dyDescent="0.2">
      <c r="C465" s="36"/>
      <c r="D465" s="36"/>
    </row>
    <row r="466" spans="3:4" s="12" customFormat="1" ht="12.95" customHeight="1" x14ac:dyDescent="0.2">
      <c r="C466" s="36"/>
      <c r="D466" s="36"/>
    </row>
    <row r="467" spans="3:4" s="12" customFormat="1" ht="12.95" customHeight="1" x14ac:dyDescent="0.2">
      <c r="C467" s="36"/>
      <c r="D467" s="36"/>
    </row>
    <row r="468" spans="3:4" s="12" customFormat="1" ht="12.95" customHeight="1" x14ac:dyDescent="0.2">
      <c r="C468" s="36"/>
      <c r="D468" s="36"/>
    </row>
    <row r="469" spans="3:4" s="12" customFormat="1" ht="12.95" customHeight="1" x14ac:dyDescent="0.2">
      <c r="C469" s="36"/>
      <c r="D469" s="36"/>
    </row>
    <row r="470" spans="3:4" s="12" customFormat="1" ht="12.95" customHeight="1" x14ac:dyDescent="0.2">
      <c r="C470" s="36"/>
      <c r="D470" s="36"/>
    </row>
    <row r="471" spans="3:4" s="12" customFormat="1" ht="12.95" customHeight="1" x14ac:dyDescent="0.2">
      <c r="C471" s="36"/>
      <c r="D471" s="36"/>
    </row>
    <row r="472" spans="3:4" s="12" customFormat="1" ht="12.95" customHeight="1" x14ac:dyDescent="0.2">
      <c r="C472" s="36"/>
      <c r="D472" s="36"/>
    </row>
    <row r="473" spans="3:4" s="12" customFormat="1" ht="12.95" customHeight="1" x14ac:dyDescent="0.2">
      <c r="C473" s="36"/>
      <c r="D473" s="36"/>
    </row>
    <row r="474" spans="3:4" s="12" customFormat="1" ht="12.95" customHeight="1" x14ac:dyDescent="0.2">
      <c r="C474" s="36"/>
      <c r="D474" s="36"/>
    </row>
    <row r="475" spans="3:4" s="12" customFormat="1" ht="12.95" customHeight="1" x14ac:dyDescent="0.2">
      <c r="C475" s="36"/>
      <c r="D475" s="36"/>
    </row>
    <row r="476" spans="3:4" s="12" customFormat="1" ht="12.95" customHeight="1" x14ac:dyDescent="0.2">
      <c r="C476" s="36"/>
      <c r="D476" s="36"/>
    </row>
    <row r="477" spans="3:4" s="12" customFormat="1" ht="12.95" customHeight="1" x14ac:dyDescent="0.2">
      <c r="C477" s="36"/>
      <c r="D477" s="36"/>
    </row>
    <row r="478" spans="3:4" s="12" customFormat="1" ht="12.95" customHeight="1" x14ac:dyDescent="0.2">
      <c r="C478" s="36"/>
      <c r="D478" s="36"/>
    </row>
    <row r="479" spans="3:4" s="12" customFormat="1" ht="12.95" customHeight="1" x14ac:dyDescent="0.2">
      <c r="C479" s="36"/>
      <c r="D479" s="36"/>
    </row>
    <row r="480" spans="3:4" s="12" customFormat="1" ht="12.95" customHeight="1" x14ac:dyDescent="0.2">
      <c r="C480" s="36"/>
      <c r="D480" s="36"/>
    </row>
    <row r="481" spans="3:4" s="12" customFormat="1" ht="12.95" customHeight="1" x14ac:dyDescent="0.2">
      <c r="C481" s="36"/>
      <c r="D481" s="36"/>
    </row>
    <row r="482" spans="3:4" s="12" customFormat="1" ht="12.95" customHeight="1" x14ac:dyDescent="0.2">
      <c r="C482" s="36"/>
      <c r="D482" s="36"/>
    </row>
    <row r="483" spans="3:4" s="12" customFormat="1" ht="12.95" customHeight="1" x14ac:dyDescent="0.2">
      <c r="C483" s="36"/>
      <c r="D483" s="36"/>
    </row>
    <row r="484" spans="3:4" s="12" customFormat="1" ht="12.95" customHeight="1" x14ac:dyDescent="0.2">
      <c r="C484" s="36"/>
      <c r="D484" s="36"/>
    </row>
    <row r="485" spans="3:4" s="12" customFormat="1" ht="12.95" customHeight="1" x14ac:dyDescent="0.2">
      <c r="C485" s="36"/>
      <c r="D485" s="36"/>
    </row>
    <row r="486" spans="3:4" s="12" customFormat="1" ht="12.95" customHeight="1" x14ac:dyDescent="0.2">
      <c r="C486" s="36"/>
      <c r="D486" s="36"/>
    </row>
    <row r="487" spans="3:4" s="12" customFormat="1" ht="12.95" customHeight="1" x14ac:dyDescent="0.2">
      <c r="C487" s="36"/>
      <c r="D487" s="36"/>
    </row>
    <row r="488" spans="3:4" s="12" customFormat="1" ht="12.95" customHeight="1" x14ac:dyDescent="0.2">
      <c r="C488" s="36"/>
      <c r="D488" s="36"/>
    </row>
    <row r="489" spans="3:4" s="12" customFormat="1" ht="12.95" customHeight="1" x14ac:dyDescent="0.2">
      <c r="C489" s="36"/>
      <c r="D489" s="36"/>
    </row>
    <row r="490" spans="3:4" s="12" customFormat="1" ht="12.95" customHeight="1" x14ac:dyDescent="0.2">
      <c r="C490" s="36"/>
      <c r="D490" s="36"/>
    </row>
    <row r="491" spans="3:4" s="12" customFormat="1" ht="12.95" customHeight="1" x14ac:dyDescent="0.2">
      <c r="C491" s="36"/>
      <c r="D491" s="36"/>
    </row>
    <row r="492" spans="3:4" s="12" customFormat="1" ht="12.95" customHeight="1" x14ac:dyDescent="0.2">
      <c r="C492" s="36"/>
      <c r="D492" s="36"/>
    </row>
    <row r="493" spans="3:4" s="12" customFormat="1" ht="12.95" customHeight="1" x14ac:dyDescent="0.2">
      <c r="C493" s="36"/>
      <c r="D493" s="36"/>
    </row>
    <row r="494" spans="3:4" s="12" customFormat="1" ht="12.95" customHeight="1" x14ac:dyDescent="0.2">
      <c r="C494" s="36"/>
      <c r="D494" s="36"/>
    </row>
    <row r="495" spans="3:4" s="12" customFormat="1" ht="12.95" customHeight="1" x14ac:dyDescent="0.2">
      <c r="C495" s="36"/>
      <c r="D495" s="36"/>
    </row>
    <row r="496" spans="3:4" s="12" customFormat="1" ht="12.95" customHeight="1" x14ac:dyDescent="0.2">
      <c r="C496" s="36"/>
      <c r="D496" s="36"/>
    </row>
    <row r="497" spans="3:4" s="12" customFormat="1" ht="12.95" customHeight="1" x14ac:dyDescent="0.2">
      <c r="C497" s="36"/>
      <c r="D497" s="36"/>
    </row>
    <row r="498" spans="3:4" s="12" customFormat="1" ht="12.95" customHeight="1" x14ac:dyDescent="0.2">
      <c r="C498" s="36"/>
      <c r="D498" s="36"/>
    </row>
    <row r="499" spans="3:4" s="12" customFormat="1" ht="12.95" customHeight="1" x14ac:dyDescent="0.2">
      <c r="C499" s="36"/>
      <c r="D499" s="36"/>
    </row>
    <row r="500" spans="3:4" s="12" customFormat="1" ht="12.95" customHeight="1" x14ac:dyDescent="0.2">
      <c r="C500" s="36"/>
      <c r="D500" s="36"/>
    </row>
    <row r="501" spans="3:4" s="12" customFormat="1" ht="12.95" customHeight="1" x14ac:dyDescent="0.2">
      <c r="C501" s="36"/>
      <c r="D501" s="36"/>
    </row>
    <row r="502" spans="3:4" s="12" customFormat="1" ht="12.95" customHeight="1" x14ac:dyDescent="0.2">
      <c r="C502" s="36"/>
      <c r="D502" s="36"/>
    </row>
    <row r="503" spans="3:4" s="12" customFormat="1" ht="12.95" customHeight="1" x14ac:dyDescent="0.2">
      <c r="C503" s="36"/>
      <c r="D503" s="36"/>
    </row>
    <row r="504" spans="3:4" s="12" customFormat="1" ht="12.95" customHeight="1" x14ac:dyDescent="0.2">
      <c r="C504" s="36"/>
      <c r="D504" s="36"/>
    </row>
    <row r="505" spans="3:4" s="12" customFormat="1" ht="12.95" customHeight="1" x14ac:dyDescent="0.2">
      <c r="C505" s="36"/>
      <c r="D505" s="36"/>
    </row>
    <row r="506" spans="3:4" s="12" customFormat="1" ht="12.95" customHeight="1" x14ac:dyDescent="0.2">
      <c r="C506" s="36"/>
      <c r="D506" s="36"/>
    </row>
    <row r="507" spans="3:4" s="12" customFormat="1" ht="12.95" customHeight="1" x14ac:dyDescent="0.2">
      <c r="C507" s="36"/>
      <c r="D507" s="36"/>
    </row>
    <row r="508" spans="3:4" s="12" customFormat="1" ht="12.95" customHeight="1" x14ac:dyDescent="0.2">
      <c r="C508" s="36"/>
      <c r="D508" s="36"/>
    </row>
    <row r="509" spans="3:4" s="12" customFormat="1" ht="12.95" customHeight="1" x14ac:dyDescent="0.2">
      <c r="C509" s="36"/>
      <c r="D509" s="36"/>
    </row>
    <row r="510" spans="3:4" s="12" customFormat="1" ht="12.95" customHeight="1" x14ac:dyDescent="0.2">
      <c r="C510" s="36"/>
      <c r="D510" s="36"/>
    </row>
    <row r="511" spans="3:4" s="12" customFormat="1" ht="12.95" customHeight="1" x14ac:dyDescent="0.2">
      <c r="C511" s="36"/>
      <c r="D511" s="36"/>
    </row>
    <row r="512" spans="3:4" s="12" customFormat="1" ht="12.95" customHeight="1" x14ac:dyDescent="0.2">
      <c r="C512" s="36"/>
      <c r="D512" s="36"/>
    </row>
    <row r="513" spans="3:4" s="12" customFormat="1" ht="12.95" customHeight="1" x14ac:dyDescent="0.2">
      <c r="C513" s="36"/>
      <c r="D513" s="36"/>
    </row>
    <row r="514" spans="3:4" s="12" customFormat="1" ht="12.95" customHeight="1" x14ac:dyDescent="0.2">
      <c r="C514" s="36"/>
      <c r="D514" s="36"/>
    </row>
    <row r="515" spans="3:4" s="12" customFormat="1" ht="12.95" customHeight="1" x14ac:dyDescent="0.2">
      <c r="C515" s="36"/>
      <c r="D515" s="36"/>
    </row>
    <row r="516" spans="3:4" s="12" customFormat="1" ht="12.95" customHeight="1" x14ac:dyDescent="0.2">
      <c r="C516" s="36"/>
      <c r="D516" s="36"/>
    </row>
    <row r="517" spans="3:4" s="12" customFormat="1" ht="12.95" customHeight="1" x14ac:dyDescent="0.2">
      <c r="C517" s="36"/>
      <c r="D517" s="36"/>
    </row>
    <row r="518" spans="3:4" s="12" customFormat="1" ht="12.95" customHeight="1" x14ac:dyDescent="0.2">
      <c r="C518" s="36"/>
      <c r="D518" s="36"/>
    </row>
    <row r="519" spans="3:4" s="12" customFormat="1" ht="12.95" customHeight="1" x14ac:dyDescent="0.2">
      <c r="C519" s="36"/>
      <c r="D519" s="36"/>
    </row>
    <row r="520" spans="3:4" s="12" customFormat="1" ht="12.95" customHeight="1" x14ac:dyDescent="0.2">
      <c r="C520" s="36"/>
      <c r="D520" s="36"/>
    </row>
    <row r="521" spans="3:4" s="12" customFormat="1" ht="12.95" customHeight="1" x14ac:dyDescent="0.2">
      <c r="C521" s="36"/>
      <c r="D521" s="36"/>
    </row>
    <row r="522" spans="3:4" s="12" customFormat="1" ht="12.95" customHeight="1" x14ac:dyDescent="0.2">
      <c r="C522" s="36"/>
      <c r="D522" s="36"/>
    </row>
    <row r="523" spans="3:4" s="12" customFormat="1" ht="12.95" customHeight="1" x14ac:dyDescent="0.2">
      <c r="C523" s="36"/>
      <c r="D523" s="36"/>
    </row>
    <row r="524" spans="3:4" s="12" customFormat="1" ht="12.95" customHeight="1" x14ac:dyDescent="0.2">
      <c r="C524" s="36"/>
      <c r="D524" s="36"/>
    </row>
    <row r="525" spans="3:4" s="12" customFormat="1" ht="12.95" customHeight="1" x14ac:dyDescent="0.2">
      <c r="C525" s="36"/>
      <c r="D525" s="36"/>
    </row>
    <row r="526" spans="3:4" s="12" customFormat="1" ht="12.95" customHeight="1" x14ac:dyDescent="0.2">
      <c r="C526" s="36"/>
      <c r="D526" s="36"/>
    </row>
    <row r="527" spans="3:4" s="12" customFormat="1" ht="12.95" customHeight="1" x14ac:dyDescent="0.2">
      <c r="C527" s="36"/>
      <c r="D527" s="36"/>
    </row>
    <row r="528" spans="3:4" s="12" customFormat="1" ht="12.95" customHeight="1" x14ac:dyDescent="0.2">
      <c r="C528" s="36"/>
      <c r="D528" s="36"/>
    </row>
    <row r="529" spans="3:4" s="12" customFormat="1" ht="12.95" customHeight="1" x14ac:dyDescent="0.2">
      <c r="C529" s="36"/>
      <c r="D529" s="36"/>
    </row>
    <row r="530" spans="3:4" s="12" customFormat="1" ht="12.95" customHeight="1" x14ac:dyDescent="0.2">
      <c r="C530" s="36"/>
      <c r="D530" s="36"/>
    </row>
    <row r="531" spans="3:4" s="12" customFormat="1" ht="12.95" customHeight="1" x14ac:dyDescent="0.2">
      <c r="C531" s="36"/>
      <c r="D531" s="36"/>
    </row>
    <row r="532" spans="3:4" s="12" customFormat="1" ht="12.95" customHeight="1" x14ac:dyDescent="0.2">
      <c r="C532" s="36"/>
      <c r="D532" s="36"/>
    </row>
    <row r="533" spans="3:4" s="12" customFormat="1" ht="12.95" customHeight="1" x14ac:dyDescent="0.2">
      <c r="C533" s="36"/>
      <c r="D533" s="36"/>
    </row>
    <row r="534" spans="3:4" s="12" customFormat="1" ht="12.95" customHeight="1" x14ac:dyDescent="0.2">
      <c r="C534" s="36"/>
      <c r="D534" s="36"/>
    </row>
    <row r="535" spans="3:4" s="12" customFormat="1" ht="12.95" customHeight="1" x14ac:dyDescent="0.2">
      <c r="C535" s="36"/>
      <c r="D535" s="36"/>
    </row>
    <row r="536" spans="3:4" s="12" customFormat="1" ht="12.95" customHeight="1" x14ac:dyDescent="0.2">
      <c r="C536" s="36"/>
      <c r="D536" s="36"/>
    </row>
    <row r="537" spans="3:4" s="12" customFormat="1" ht="12.95" customHeight="1" x14ac:dyDescent="0.2">
      <c r="C537" s="36"/>
      <c r="D537" s="36"/>
    </row>
    <row r="538" spans="3:4" s="12" customFormat="1" ht="12.95" customHeight="1" x14ac:dyDescent="0.2">
      <c r="C538" s="36"/>
      <c r="D538" s="36"/>
    </row>
    <row r="539" spans="3:4" s="12" customFormat="1" ht="12.95" customHeight="1" x14ac:dyDescent="0.2">
      <c r="C539" s="36"/>
      <c r="D539" s="36"/>
    </row>
    <row r="540" spans="3:4" s="12" customFormat="1" ht="12.95" customHeight="1" x14ac:dyDescent="0.2">
      <c r="C540" s="36"/>
      <c r="D540" s="36"/>
    </row>
    <row r="541" spans="3:4" s="12" customFormat="1" ht="12.95" customHeight="1" x14ac:dyDescent="0.2">
      <c r="C541" s="36"/>
      <c r="D541" s="36"/>
    </row>
    <row r="542" spans="3:4" s="12" customFormat="1" ht="12.95" customHeight="1" x14ac:dyDescent="0.2">
      <c r="C542" s="36"/>
      <c r="D542" s="36"/>
    </row>
    <row r="543" spans="3:4" s="12" customFormat="1" ht="12.95" customHeight="1" x14ac:dyDescent="0.2">
      <c r="C543" s="36"/>
      <c r="D543" s="36"/>
    </row>
    <row r="544" spans="3:4" s="12" customFormat="1" ht="12.95" customHeight="1" x14ac:dyDescent="0.2">
      <c r="C544" s="36"/>
      <c r="D544" s="36"/>
    </row>
    <row r="545" spans="3:4" s="12" customFormat="1" ht="12.95" customHeight="1" x14ac:dyDescent="0.2">
      <c r="C545" s="36"/>
      <c r="D545" s="36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U47">
    <sortCondition ref="C21:C47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940"/>
  <sheetViews>
    <sheetView workbookViewId="0">
      <pane xSplit="14" ySplit="22" topLeftCell="O36" activePane="bottomRight" state="frozen"/>
      <selection pane="topRight" activeCell="O1" sqref="O1"/>
      <selection pane="bottomLeft" activeCell="A23" sqref="A23"/>
      <selection pane="bottomRight" activeCell="A36" sqref="A3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48</v>
      </c>
    </row>
    <row r="2" spans="1:6" s="12" customFormat="1" ht="12.95" customHeight="1" x14ac:dyDescent="0.2">
      <c r="A2" s="12" t="s">
        <v>26</v>
      </c>
      <c r="B2" s="12" t="s">
        <v>42</v>
      </c>
      <c r="C2" s="13"/>
      <c r="D2" s="13"/>
    </row>
    <row r="3" spans="1:6" s="12" customFormat="1" ht="12.95" customHeight="1" thickBot="1" x14ac:dyDescent="0.25"/>
    <row r="4" spans="1:6" s="12" customFormat="1" ht="12.95" customHeight="1" thickBot="1" x14ac:dyDescent="0.25">
      <c r="A4" s="14" t="s">
        <v>38</v>
      </c>
      <c r="C4" s="15">
        <v>53877.469400000002</v>
      </c>
      <c r="D4" s="16">
        <v>0.310726</v>
      </c>
    </row>
    <row r="5" spans="1:6" s="12" customFormat="1" ht="12.95" customHeight="1" x14ac:dyDescent="0.2">
      <c r="A5" s="14" t="s">
        <v>31</v>
      </c>
      <c r="C5" s="17">
        <v>-9.5</v>
      </c>
      <c r="D5" s="12" t="s">
        <v>32</v>
      </c>
    </row>
    <row r="6" spans="1:6" s="12" customFormat="1" ht="12.95" customHeight="1" x14ac:dyDescent="0.2">
      <c r="A6" s="18" t="s">
        <v>4</v>
      </c>
    </row>
    <row r="7" spans="1:6" s="12" customFormat="1" ht="12.95" customHeight="1" x14ac:dyDescent="0.2">
      <c r="A7" s="12" t="s">
        <v>5</v>
      </c>
      <c r="C7" s="12">
        <f>+C4</f>
        <v>53877.469400000002</v>
      </c>
    </row>
    <row r="8" spans="1:6" s="12" customFormat="1" ht="12.95" customHeight="1" x14ac:dyDescent="0.2">
      <c r="A8" s="12" t="s">
        <v>6</v>
      </c>
      <c r="C8" s="12">
        <f>+D4</f>
        <v>0.310726</v>
      </c>
    </row>
    <row r="9" spans="1:6" s="12" customFormat="1" ht="12.95" customHeight="1" x14ac:dyDescent="0.2">
      <c r="A9" s="19" t="s">
        <v>36</v>
      </c>
      <c r="B9" s="20">
        <v>30</v>
      </c>
      <c r="C9" s="21" t="str">
        <f>"F"&amp;B9</f>
        <v>F30</v>
      </c>
      <c r="D9" s="22" t="str">
        <f>"G"&amp;B9</f>
        <v>G30</v>
      </c>
    </row>
    <row r="10" spans="1:6" s="12" customFormat="1" ht="12.95" customHeight="1" thickBot="1" x14ac:dyDescent="0.25">
      <c r="C10" s="23" t="s">
        <v>22</v>
      </c>
      <c r="D10" s="23" t="s">
        <v>23</v>
      </c>
    </row>
    <row r="11" spans="1:6" s="12" customFormat="1" ht="12.95" customHeight="1" x14ac:dyDescent="0.2">
      <c r="A11" s="12" t="s">
        <v>18</v>
      </c>
      <c r="C11" s="22">
        <f ca="1">INTERCEPT(INDIRECT($D$9):G992,INDIRECT($C$9):F992)</f>
        <v>4.0892550358911317E-2</v>
      </c>
      <c r="D11" s="13"/>
    </row>
    <row r="12" spans="1:6" s="12" customFormat="1" ht="12.95" customHeight="1" x14ac:dyDescent="0.2">
      <c r="A12" s="12" t="s">
        <v>19</v>
      </c>
      <c r="C12" s="22">
        <f ca="1">SLOPE(INDIRECT($D$9):G992,INDIRECT($C$9):F992)</f>
        <v>3.1723195057936953E-5</v>
      </c>
      <c r="D12" s="13"/>
    </row>
    <row r="13" spans="1:6" s="12" customFormat="1" ht="12.95" customHeight="1" x14ac:dyDescent="0.2">
      <c r="A13" s="12" t="s">
        <v>21</v>
      </c>
      <c r="C13" s="13" t="s">
        <v>16</v>
      </c>
    </row>
    <row r="14" spans="1:6" s="12" customFormat="1" ht="12.95" customHeight="1" x14ac:dyDescent="0.2"/>
    <row r="15" spans="1:6" s="12" customFormat="1" ht="12.95" customHeight="1" x14ac:dyDescent="0.2">
      <c r="A15" s="24" t="s">
        <v>20</v>
      </c>
      <c r="C15" s="25">
        <f ca="1">(C7+C11)+(C8+C12)*INT(MAX(F21:F3533))</f>
        <v>59636.472418801175</v>
      </c>
      <c r="E15" s="26" t="s">
        <v>46</v>
      </c>
      <c r="F15" s="17">
        <v>1</v>
      </c>
    </row>
    <row r="16" spans="1:6" s="12" customFormat="1" ht="12.95" customHeight="1" x14ac:dyDescent="0.2">
      <c r="A16" s="18" t="s">
        <v>7</v>
      </c>
      <c r="C16" s="27">
        <f ca="1">+C8+C12</f>
        <v>0.31075772319505796</v>
      </c>
      <c r="E16" s="26" t="s">
        <v>33</v>
      </c>
      <c r="F16" s="28">
        <f ca="1">NOW()+15018.5+$C$5/24</f>
        <v>60354.795002777777</v>
      </c>
    </row>
    <row r="17" spans="1:21" s="12" customFormat="1" ht="12.95" customHeight="1" thickBot="1" x14ac:dyDescent="0.25">
      <c r="A17" s="26" t="s">
        <v>30</v>
      </c>
      <c r="C17" s="12">
        <f>COUNT(C21:C2191)</f>
        <v>27</v>
      </c>
      <c r="E17" s="26" t="s">
        <v>47</v>
      </c>
      <c r="F17" s="28">
        <f ca="1">ROUND(2*(F16-$C$7)/$C$8,0)/2+F15</f>
        <v>20847</v>
      </c>
    </row>
    <row r="18" spans="1:21" s="12" customFormat="1" ht="12.95" customHeight="1" thickTop="1" thickBot="1" x14ac:dyDescent="0.25">
      <c r="A18" s="18" t="s">
        <v>8</v>
      </c>
      <c r="C18" s="29">
        <f ca="1">+C15</f>
        <v>59636.472418801175</v>
      </c>
      <c r="D18" s="30">
        <f ca="1">+C16</f>
        <v>0.31075772319505796</v>
      </c>
      <c r="E18" s="26" t="s">
        <v>34</v>
      </c>
      <c r="F18" s="22">
        <f ca="1">ROUND(2*(F16-$C$15)/$C$16,0)/2+F15</f>
        <v>2312.5</v>
      </c>
    </row>
    <row r="19" spans="1:21" s="12" customFormat="1" ht="12.95" customHeight="1" thickTop="1" x14ac:dyDescent="0.2">
      <c r="E19" s="26" t="s">
        <v>35</v>
      </c>
      <c r="F19" s="31">
        <f ca="1">+$C$15+$C$16*F18-15018.5-$C$5/24</f>
        <v>45336.995487023079</v>
      </c>
    </row>
    <row r="20" spans="1:21" s="12" customFormat="1" ht="12.95" customHeight="1" thickBot="1" x14ac:dyDescent="0.25">
      <c r="A20" s="23" t="s">
        <v>9</v>
      </c>
      <c r="B20" s="23" t="s">
        <v>10</v>
      </c>
      <c r="C20" s="23" t="s">
        <v>11</v>
      </c>
      <c r="D20" s="23" t="s">
        <v>15</v>
      </c>
      <c r="E20" s="23" t="s">
        <v>12</v>
      </c>
      <c r="F20" s="23" t="s">
        <v>13</v>
      </c>
      <c r="G20" s="23" t="s">
        <v>14</v>
      </c>
      <c r="H20" s="32" t="s">
        <v>3</v>
      </c>
      <c r="I20" s="32" t="s">
        <v>51</v>
      </c>
      <c r="J20" s="32" t="s">
        <v>1</v>
      </c>
      <c r="K20" s="32" t="s">
        <v>2</v>
      </c>
      <c r="L20" s="32" t="s">
        <v>27</v>
      </c>
      <c r="M20" s="32" t="s">
        <v>28</v>
      </c>
      <c r="N20" s="32" t="s">
        <v>29</v>
      </c>
      <c r="O20" s="32" t="s">
        <v>25</v>
      </c>
      <c r="P20" s="33" t="s">
        <v>24</v>
      </c>
      <c r="Q20" s="23" t="s">
        <v>17</v>
      </c>
      <c r="U20" s="34" t="s">
        <v>0</v>
      </c>
    </row>
    <row r="21" spans="1:21" s="12" customFormat="1" ht="12.95" customHeight="1" x14ac:dyDescent="0.2">
      <c r="A21" s="12" t="s">
        <v>37</v>
      </c>
      <c r="C21" s="36">
        <f>+C4</f>
        <v>53877.469400000002</v>
      </c>
      <c r="D21" s="36" t="s">
        <v>16</v>
      </c>
      <c r="E21" s="12">
        <f t="shared" ref="E21:E47" si="0">+(C21-C$7)/C$8</f>
        <v>0</v>
      </c>
      <c r="F21" s="12">
        <f t="shared" ref="F21:F29" si="1">ROUND(2*E21,0)/2</f>
        <v>0</v>
      </c>
      <c r="G21" s="12">
        <f t="shared" ref="G21:G47" si="2">+C21-(C$7+F21*C$8)</f>
        <v>0</v>
      </c>
      <c r="K21" s="12">
        <f t="shared" ref="K21:K47" si="3">+G21</f>
        <v>0</v>
      </c>
      <c r="O21" s="12">
        <f t="shared" ref="O21:O47" ca="1" si="4">+C$11+C$12*$F21</f>
        <v>4.0892550358911317E-2</v>
      </c>
      <c r="Q21" s="37">
        <f t="shared" ref="Q21:Q47" si="5">+C21-15018.5</f>
        <v>38858.969400000002</v>
      </c>
    </row>
    <row r="22" spans="1:21" s="12" customFormat="1" ht="12.95" customHeight="1" x14ac:dyDescent="0.2">
      <c r="A22" s="3" t="s">
        <v>39</v>
      </c>
      <c r="B22" s="13" t="s">
        <v>40</v>
      </c>
      <c r="C22" s="35">
        <v>53858.516900000002</v>
      </c>
      <c r="D22" s="36">
        <v>5.9999999999999995E-4</v>
      </c>
      <c r="E22" s="12">
        <f t="shared" si="0"/>
        <v>-60.994252170720884</v>
      </c>
      <c r="F22" s="12">
        <f t="shared" si="1"/>
        <v>-61</v>
      </c>
      <c r="G22" s="12">
        <f t="shared" si="2"/>
        <v>1.786000000720378E-3</v>
      </c>
      <c r="K22" s="12">
        <f t="shared" si="3"/>
        <v>1.786000000720378E-3</v>
      </c>
      <c r="O22" s="12">
        <f t="shared" ca="1" si="4"/>
        <v>3.8957435460377166E-2</v>
      </c>
      <c r="Q22" s="37">
        <f t="shared" si="5"/>
        <v>38840.016900000002</v>
      </c>
    </row>
    <row r="23" spans="1:21" s="12" customFormat="1" ht="12.95" customHeight="1" x14ac:dyDescent="0.2">
      <c r="A23" s="3" t="s">
        <v>39</v>
      </c>
      <c r="B23" s="13" t="s">
        <v>40</v>
      </c>
      <c r="C23" s="35">
        <v>53877.466</v>
      </c>
      <c r="D23" s="36">
        <v>8.9999999999999998E-4</v>
      </c>
      <c r="E23" s="12">
        <f t="shared" si="0"/>
        <v>-1.0942116209844902E-2</v>
      </c>
      <c r="F23" s="12">
        <f t="shared" si="1"/>
        <v>0</v>
      </c>
      <c r="G23" s="12">
        <f t="shared" si="2"/>
        <v>-3.4000000014202669E-3</v>
      </c>
      <c r="K23" s="12">
        <f t="shared" si="3"/>
        <v>-3.4000000014202669E-3</v>
      </c>
      <c r="O23" s="12">
        <f t="shared" ca="1" si="4"/>
        <v>4.0892550358911317E-2</v>
      </c>
      <c r="Q23" s="37">
        <f t="shared" si="5"/>
        <v>38858.966</v>
      </c>
    </row>
    <row r="24" spans="1:21" s="12" customFormat="1" ht="12.95" customHeight="1" x14ac:dyDescent="0.2">
      <c r="A24" s="3" t="s">
        <v>39</v>
      </c>
      <c r="B24" s="13" t="s">
        <v>40</v>
      </c>
      <c r="C24" s="35">
        <v>53894.564200000001</v>
      </c>
      <c r="D24" s="36">
        <v>1.5E-3</v>
      </c>
      <c r="E24" s="12">
        <f t="shared" si="0"/>
        <v>55.015672972325909</v>
      </c>
      <c r="F24" s="12">
        <f t="shared" si="1"/>
        <v>55</v>
      </c>
      <c r="G24" s="12">
        <f t="shared" si="2"/>
        <v>4.8699999970267527E-3</v>
      </c>
      <c r="K24" s="12">
        <f t="shared" si="3"/>
        <v>4.8699999970267527E-3</v>
      </c>
      <c r="O24" s="12">
        <f t="shared" ca="1" si="4"/>
        <v>4.2637326087097846E-2</v>
      </c>
      <c r="Q24" s="37">
        <f t="shared" si="5"/>
        <v>38876.064200000001</v>
      </c>
    </row>
    <row r="25" spans="1:21" s="12" customFormat="1" ht="12.95" customHeight="1" x14ac:dyDescent="0.2">
      <c r="A25" s="3" t="s">
        <v>39</v>
      </c>
      <c r="B25" s="13" t="s">
        <v>40</v>
      </c>
      <c r="C25" s="35">
        <v>53896.423600000002</v>
      </c>
      <c r="D25" s="36">
        <v>1.9E-3</v>
      </c>
      <c r="E25" s="12">
        <f t="shared" si="0"/>
        <v>60.999723228825808</v>
      </c>
      <c r="F25" s="12">
        <f t="shared" si="1"/>
        <v>61</v>
      </c>
      <c r="G25" s="12">
        <f t="shared" si="2"/>
        <v>-8.6000000010244548E-5</v>
      </c>
      <c r="K25" s="12">
        <f t="shared" si="3"/>
        <v>-8.6000000010244548E-5</v>
      </c>
      <c r="O25" s="12">
        <f t="shared" ca="1" si="4"/>
        <v>4.2827665257445469E-2</v>
      </c>
      <c r="Q25" s="37">
        <f t="shared" si="5"/>
        <v>38877.923600000002</v>
      </c>
    </row>
    <row r="26" spans="1:21" s="12" customFormat="1" ht="12.95" customHeight="1" x14ac:dyDescent="0.2">
      <c r="A26" s="3" t="s">
        <v>39</v>
      </c>
      <c r="B26" s="13" t="s">
        <v>41</v>
      </c>
      <c r="C26" s="35">
        <v>53898.443800000001</v>
      </c>
      <c r="D26" s="36">
        <v>1.1000000000000001E-3</v>
      </c>
      <c r="E26" s="12">
        <f t="shared" si="0"/>
        <v>67.501271216438766</v>
      </c>
      <c r="F26" s="12">
        <f t="shared" si="1"/>
        <v>67.5</v>
      </c>
      <c r="G26" s="12">
        <f t="shared" si="2"/>
        <v>3.9500000275438651E-4</v>
      </c>
      <c r="K26" s="12">
        <f t="shared" si="3"/>
        <v>3.9500000275438651E-4</v>
      </c>
      <c r="O26" s="12">
        <f t="shared" ca="1" si="4"/>
        <v>4.3033866025322061E-2</v>
      </c>
      <c r="Q26" s="37">
        <f t="shared" si="5"/>
        <v>38879.943800000001</v>
      </c>
    </row>
    <row r="27" spans="1:21" s="12" customFormat="1" ht="12.95" customHeight="1" x14ac:dyDescent="0.2">
      <c r="A27" s="3" t="s">
        <v>39</v>
      </c>
      <c r="B27" s="13" t="s">
        <v>40</v>
      </c>
      <c r="C27" s="35">
        <v>53900.465499999998</v>
      </c>
      <c r="D27" s="36">
        <v>1E-3</v>
      </c>
      <c r="E27" s="12">
        <f t="shared" si="0"/>
        <v>74.007646608255044</v>
      </c>
      <c r="F27" s="12">
        <f t="shared" si="1"/>
        <v>74</v>
      </c>
      <c r="G27" s="12">
        <f t="shared" si="2"/>
        <v>2.3759999967296608E-3</v>
      </c>
      <c r="K27" s="12">
        <f t="shared" si="3"/>
        <v>2.3759999967296608E-3</v>
      </c>
      <c r="O27" s="12">
        <f t="shared" ca="1" si="4"/>
        <v>4.3240066793198653E-2</v>
      </c>
      <c r="Q27" s="37">
        <f t="shared" si="5"/>
        <v>38881.965499999998</v>
      </c>
    </row>
    <row r="28" spans="1:21" s="12" customFormat="1" ht="12.95" customHeight="1" x14ac:dyDescent="0.2">
      <c r="A28" s="3" t="s">
        <v>39</v>
      </c>
      <c r="B28" s="13" t="s">
        <v>41</v>
      </c>
      <c r="C28" s="35">
        <v>53906.5196</v>
      </c>
      <c r="D28" s="36">
        <v>1.1999999999999999E-3</v>
      </c>
      <c r="E28" s="12">
        <f t="shared" si="0"/>
        <v>93.491371819538301</v>
      </c>
      <c r="F28" s="12">
        <f t="shared" si="1"/>
        <v>93.5</v>
      </c>
      <c r="G28" s="12">
        <f t="shared" si="2"/>
        <v>-2.6810000053956173E-3</v>
      </c>
      <c r="K28" s="12">
        <f t="shared" si="3"/>
        <v>-2.6810000053956173E-3</v>
      </c>
      <c r="O28" s="12">
        <f t="shared" ca="1" si="4"/>
        <v>4.3858669096828423E-2</v>
      </c>
      <c r="Q28" s="37">
        <f t="shared" si="5"/>
        <v>38888.0196</v>
      </c>
    </row>
    <row r="29" spans="1:21" s="12" customFormat="1" ht="12.95" customHeight="1" x14ac:dyDescent="0.2">
      <c r="A29" s="3" t="s">
        <v>39</v>
      </c>
      <c r="B29" s="13" t="s">
        <v>40</v>
      </c>
      <c r="C29" s="35">
        <v>53910.404699999999</v>
      </c>
      <c r="D29" s="36">
        <v>1.8E-3</v>
      </c>
      <c r="E29" s="12">
        <f t="shared" si="0"/>
        <v>105.99467054574566</v>
      </c>
      <c r="F29" s="12">
        <f t="shared" si="1"/>
        <v>106</v>
      </c>
      <c r="G29" s="12">
        <f t="shared" si="2"/>
        <v>-1.6560000003664754E-3</v>
      </c>
      <c r="K29" s="12">
        <f t="shared" si="3"/>
        <v>-1.6560000003664754E-3</v>
      </c>
      <c r="O29" s="12">
        <f t="shared" ca="1" si="4"/>
        <v>4.4255209035052631E-2</v>
      </c>
      <c r="Q29" s="37">
        <f t="shared" si="5"/>
        <v>38891.904699999999</v>
      </c>
    </row>
    <row r="30" spans="1:21" s="12" customFormat="1" ht="12.95" customHeight="1" x14ac:dyDescent="0.2">
      <c r="A30" s="4" t="s">
        <v>43</v>
      </c>
      <c r="C30" s="36">
        <v>54945.8825</v>
      </c>
      <c r="D30" s="36">
        <v>5.0000000000000001E-4</v>
      </c>
      <c r="E30" s="12">
        <f t="shared" si="0"/>
        <v>3438.4412633638572</v>
      </c>
      <c r="F30" s="38">
        <f t="shared" ref="F30:F35" si="6">ROUND(2*E30,0)/2-0.5</f>
        <v>3438</v>
      </c>
      <c r="G30" s="12">
        <f t="shared" si="2"/>
        <v>0.13711199999670498</v>
      </c>
      <c r="K30" s="12">
        <f t="shared" si="3"/>
        <v>0.13711199999670498</v>
      </c>
      <c r="O30" s="12">
        <f t="shared" ca="1" si="4"/>
        <v>0.14995689496809855</v>
      </c>
      <c r="Q30" s="37">
        <f t="shared" si="5"/>
        <v>39927.3825</v>
      </c>
    </row>
    <row r="31" spans="1:21" s="12" customFormat="1" ht="12.95" customHeight="1" x14ac:dyDescent="0.2">
      <c r="A31" s="7" t="s">
        <v>45</v>
      </c>
      <c r="B31" s="8" t="s">
        <v>40</v>
      </c>
      <c r="C31" s="7">
        <v>55015.339899999999</v>
      </c>
      <c r="D31" s="7">
        <v>2.9999999999999997E-4</v>
      </c>
      <c r="E31" s="12">
        <f t="shared" si="0"/>
        <v>3661.9738933980334</v>
      </c>
      <c r="F31" s="38">
        <f t="shared" si="6"/>
        <v>3661.5</v>
      </c>
      <c r="G31" s="12">
        <f t="shared" si="2"/>
        <v>0.14725099999486702</v>
      </c>
      <c r="K31" s="12">
        <f t="shared" si="3"/>
        <v>0.14725099999486702</v>
      </c>
      <c r="O31" s="12">
        <f t="shared" ca="1" si="4"/>
        <v>0.15704702906354748</v>
      </c>
      <c r="Q31" s="37">
        <f t="shared" si="5"/>
        <v>39996.839899999999</v>
      </c>
    </row>
    <row r="32" spans="1:21" s="12" customFormat="1" ht="12.95" customHeight="1" x14ac:dyDescent="0.2">
      <c r="A32" s="7" t="s">
        <v>45</v>
      </c>
      <c r="B32" s="8" t="s">
        <v>41</v>
      </c>
      <c r="C32" s="7">
        <v>55015.493699999999</v>
      </c>
      <c r="D32" s="7">
        <v>8.9999999999999998E-4</v>
      </c>
      <c r="E32" s="12">
        <f t="shared" si="0"/>
        <v>3662.4688632428483</v>
      </c>
      <c r="F32" s="38">
        <f t="shared" si="6"/>
        <v>3662</v>
      </c>
      <c r="G32" s="12">
        <f t="shared" si="2"/>
        <v>0.14568799999688054</v>
      </c>
      <c r="K32" s="12">
        <f t="shared" si="3"/>
        <v>0.14568799999688054</v>
      </c>
      <c r="O32" s="12">
        <f t="shared" ca="1" si="4"/>
        <v>0.15706289066107643</v>
      </c>
      <c r="Q32" s="37">
        <f t="shared" si="5"/>
        <v>39996.993699999999</v>
      </c>
    </row>
    <row r="33" spans="1:17" s="12" customFormat="1" ht="12.95" customHeight="1" x14ac:dyDescent="0.2">
      <c r="A33" s="7" t="s">
        <v>45</v>
      </c>
      <c r="B33" s="8" t="s">
        <v>41</v>
      </c>
      <c r="C33" s="7">
        <v>55021.398699999998</v>
      </c>
      <c r="D33" s="7">
        <v>4.0000000000000002E-4</v>
      </c>
      <c r="E33" s="12">
        <f t="shared" si="0"/>
        <v>3681.4727444758282</v>
      </c>
      <c r="F33" s="38">
        <f t="shared" si="6"/>
        <v>3681</v>
      </c>
      <c r="G33" s="12">
        <f t="shared" si="2"/>
        <v>0.14689399999770103</v>
      </c>
      <c r="K33" s="12">
        <f t="shared" si="3"/>
        <v>0.14689399999770103</v>
      </c>
      <c r="O33" s="12">
        <f t="shared" ca="1" si="4"/>
        <v>0.15766563136717726</v>
      </c>
      <c r="Q33" s="37">
        <f t="shared" si="5"/>
        <v>40002.898699999998</v>
      </c>
    </row>
    <row r="34" spans="1:17" s="12" customFormat="1" ht="12.95" customHeight="1" x14ac:dyDescent="0.2">
      <c r="A34" s="3" t="s">
        <v>44</v>
      </c>
      <c r="B34" s="5" t="s">
        <v>40</v>
      </c>
      <c r="C34" s="3">
        <v>55049.370199999998</v>
      </c>
      <c r="D34" s="3">
        <v>1.6000000000000001E-3</v>
      </c>
      <c r="E34" s="12">
        <f t="shared" si="0"/>
        <v>3771.4925690157752</v>
      </c>
      <c r="F34" s="38">
        <f t="shared" si="6"/>
        <v>3771</v>
      </c>
      <c r="G34" s="12">
        <f t="shared" si="2"/>
        <v>0.15305399999488145</v>
      </c>
      <c r="K34" s="12">
        <f t="shared" si="3"/>
        <v>0.15305399999488145</v>
      </c>
      <c r="O34" s="12">
        <f t="shared" ca="1" si="4"/>
        <v>0.16052071892239156</v>
      </c>
      <c r="Q34" s="37">
        <f t="shared" si="5"/>
        <v>40030.870199999998</v>
      </c>
    </row>
    <row r="35" spans="1:17" s="12" customFormat="1" ht="12.95" customHeight="1" x14ac:dyDescent="0.2">
      <c r="A35" s="3" t="s">
        <v>44</v>
      </c>
      <c r="B35" s="5" t="s">
        <v>41</v>
      </c>
      <c r="C35" s="3">
        <v>55049.522299999997</v>
      </c>
      <c r="D35" s="3">
        <v>8.9999999999999998E-4</v>
      </c>
      <c r="E35" s="12">
        <f t="shared" si="0"/>
        <v>3771.9820678024857</v>
      </c>
      <c r="F35" s="38">
        <f t="shared" si="6"/>
        <v>3771.5</v>
      </c>
      <c r="G35" s="12">
        <f t="shared" si="2"/>
        <v>0.14979099999618484</v>
      </c>
      <c r="K35" s="12">
        <f t="shared" si="3"/>
        <v>0.14979099999618484</v>
      </c>
      <c r="O35" s="12">
        <f t="shared" ca="1" si="4"/>
        <v>0.16053658051992054</v>
      </c>
      <c r="Q35" s="37">
        <f t="shared" si="5"/>
        <v>40031.022299999997</v>
      </c>
    </row>
    <row r="36" spans="1:17" s="12" customFormat="1" ht="12.95" customHeight="1" x14ac:dyDescent="0.2">
      <c r="A36" s="39" t="s">
        <v>50</v>
      </c>
      <c r="B36" s="5" t="s">
        <v>40</v>
      </c>
      <c r="C36" s="3">
        <v>55992.533109999997</v>
      </c>
      <c r="D36" s="3">
        <v>2E-3</v>
      </c>
      <c r="E36" s="12">
        <f t="shared" si="0"/>
        <v>6806.844969522972</v>
      </c>
      <c r="F36" s="40">
        <f>ROUND(2*E36,0)/2-1</f>
        <v>6806</v>
      </c>
      <c r="G36" s="12">
        <f t="shared" si="2"/>
        <v>0.26255399999354267</v>
      </c>
      <c r="K36" s="12">
        <f t="shared" si="3"/>
        <v>0.26255399999354267</v>
      </c>
      <c r="O36" s="12">
        <f t="shared" ca="1" si="4"/>
        <v>0.25680061592323022</v>
      </c>
      <c r="Q36" s="37">
        <f t="shared" si="5"/>
        <v>40974.033109999997</v>
      </c>
    </row>
    <row r="37" spans="1:17" s="12" customFormat="1" ht="12.95" customHeight="1" x14ac:dyDescent="0.2">
      <c r="A37" s="39" t="s">
        <v>50</v>
      </c>
      <c r="B37" s="5" t="s">
        <v>40</v>
      </c>
      <c r="C37" s="3">
        <v>55992.534509999998</v>
      </c>
      <c r="D37" s="3">
        <v>8.0000000000000004E-4</v>
      </c>
      <c r="E37" s="12">
        <f t="shared" si="0"/>
        <v>6806.8494751002363</v>
      </c>
      <c r="F37" s="40">
        <f>ROUND(2*E37,0)/2-1</f>
        <v>6806</v>
      </c>
      <c r="G37" s="12">
        <f t="shared" si="2"/>
        <v>0.26395399999455549</v>
      </c>
      <c r="K37" s="12">
        <f t="shared" si="3"/>
        <v>0.26395399999455549</v>
      </c>
      <c r="O37" s="12">
        <f t="shared" ca="1" si="4"/>
        <v>0.25680061592323022</v>
      </c>
      <c r="Q37" s="37">
        <f t="shared" si="5"/>
        <v>40974.034509999998</v>
      </c>
    </row>
    <row r="38" spans="1:17" s="12" customFormat="1" ht="12.95" customHeight="1" x14ac:dyDescent="0.2">
      <c r="A38" s="6" t="s">
        <v>49</v>
      </c>
      <c r="B38" s="39"/>
      <c r="C38" s="3">
        <v>56011.797299999998</v>
      </c>
      <c r="D38" s="3">
        <v>2.9999999999999997E-4</v>
      </c>
      <c r="E38" s="12">
        <f t="shared" si="0"/>
        <v>6868.8423241054707</v>
      </c>
      <c r="F38" s="40">
        <f>ROUND(2*E38,0)/2-1</f>
        <v>6868</v>
      </c>
      <c r="G38" s="12">
        <f t="shared" si="2"/>
        <v>0.26173199999902863</v>
      </c>
      <c r="K38" s="12">
        <f t="shared" si="3"/>
        <v>0.26173199999902863</v>
      </c>
      <c r="O38" s="12">
        <f t="shared" ca="1" si="4"/>
        <v>0.25876745401682233</v>
      </c>
      <c r="Q38" s="37">
        <f t="shared" si="5"/>
        <v>40993.297299999998</v>
      </c>
    </row>
    <row r="39" spans="1:17" s="12" customFormat="1" ht="12.95" customHeight="1" x14ac:dyDescent="0.2">
      <c r="A39" s="6" t="s">
        <v>49</v>
      </c>
      <c r="B39" s="39"/>
      <c r="C39" s="3">
        <v>56011.953200000004</v>
      </c>
      <c r="D39" s="3">
        <v>2.9999999999999997E-4</v>
      </c>
      <c r="E39" s="12">
        <f t="shared" si="0"/>
        <v>6869.3440523161944</v>
      </c>
      <c r="F39" s="40">
        <f>ROUND(2*E39,0)/2-1</f>
        <v>6868.5</v>
      </c>
      <c r="G39" s="12">
        <f t="shared" si="2"/>
        <v>0.26226899999892339</v>
      </c>
      <c r="K39" s="12">
        <f t="shared" si="3"/>
        <v>0.26226899999892339</v>
      </c>
      <c r="O39" s="12">
        <f t="shared" ca="1" si="4"/>
        <v>0.25878331561435131</v>
      </c>
      <c r="Q39" s="37">
        <f t="shared" si="5"/>
        <v>40993.453200000004</v>
      </c>
    </row>
    <row r="40" spans="1:17" s="12" customFormat="1" ht="12.95" customHeight="1" x14ac:dyDescent="0.2">
      <c r="A40" s="41" t="s">
        <v>52</v>
      </c>
      <c r="B40" s="42" t="s">
        <v>41</v>
      </c>
      <c r="C40" s="43">
        <v>57114.5481</v>
      </c>
      <c r="D40" s="43">
        <v>5.9999999999999995E-4</v>
      </c>
      <c r="E40" s="12">
        <f t="shared" si="0"/>
        <v>10417.791559122823</v>
      </c>
      <c r="F40" s="44">
        <f>ROUND(2*E40,0)/2-1.5</f>
        <v>10416.5</v>
      </c>
      <c r="G40" s="12">
        <f t="shared" si="2"/>
        <v>0.40132099999755155</v>
      </c>
      <c r="K40" s="12">
        <f t="shared" si="3"/>
        <v>0.40132099999755155</v>
      </c>
      <c r="O40" s="12">
        <f t="shared" ca="1" si="4"/>
        <v>0.37133721167991157</v>
      </c>
      <c r="Q40" s="37">
        <f t="shared" si="5"/>
        <v>42096.0481</v>
      </c>
    </row>
    <row r="41" spans="1:17" s="12" customFormat="1" ht="12.95" customHeight="1" x14ac:dyDescent="0.2">
      <c r="A41" s="18" t="s">
        <v>53</v>
      </c>
      <c r="C41" s="36">
        <v>58563.956200000001</v>
      </c>
      <c r="D41" s="36">
        <v>2.9999999999999997E-4</v>
      </c>
      <c r="E41" s="12">
        <f t="shared" si="0"/>
        <v>15082.377400024454</v>
      </c>
      <c r="F41" s="45">
        <f t="shared" ref="F41:F47" si="7">ROUND(2*E41,0)/2-2</f>
        <v>15080.5</v>
      </c>
      <c r="G41" s="12">
        <f t="shared" si="2"/>
        <v>0.58335699999588542</v>
      </c>
      <c r="K41" s="12">
        <f t="shared" si="3"/>
        <v>0.58335699999588542</v>
      </c>
      <c r="O41" s="12">
        <f t="shared" ca="1" si="4"/>
        <v>0.51929419343012961</v>
      </c>
      <c r="Q41" s="37">
        <f t="shared" si="5"/>
        <v>43545.456200000001</v>
      </c>
    </row>
    <row r="42" spans="1:17" s="12" customFormat="1" ht="12.95" customHeight="1" x14ac:dyDescent="0.2">
      <c r="A42" s="18" t="s">
        <v>56</v>
      </c>
      <c r="C42" s="36">
        <v>58898.029000000002</v>
      </c>
      <c r="D42" s="36">
        <v>6.0000000000000001E-3</v>
      </c>
      <c r="E42" s="12">
        <f t="shared" si="0"/>
        <v>16157.513693736606</v>
      </c>
      <c r="F42" s="45">
        <f t="shared" si="7"/>
        <v>16155.5</v>
      </c>
      <c r="G42" s="12">
        <f t="shared" si="2"/>
        <v>0.62570699999923818</v>
      </c>
      <c r="K42" s="12">
        <f t="shared" si="3"/>
        <v>0.62570699999923818</v>
      </c>
      <c r="O42" s="12">
        <f t="shared" ca="1" si="4"/>
        <v>0.55339662811741186</v>
      </c>
      <c r="Q42" s="37">
        <f t="shared" si="5"/>
        <v>43879.529000000002</v>
      </c>
    </row>
    <row r="43" spans="1:17" s="12" customFormat="1" ht="12.95" customHeight="1" x14ac:dyDescent="0.2">
      <c r="A43" s="11" t="s">
        <v>58</v>
      </c>
      <c r="B43" s="46" t="s">
        <v>40</v>
      </c>
      <c r="C43" s="47">
        <v>59356.803099999997</v>
      </c>
      <c r="D43" s="48">
        <v>2.9999999999999997E-4</v>
      </c>
      <c r="E43" s="12">
        <f t="shared" si="0"/>
        <v>17633.972374374836</v>
      </c>
      <c r="F43" s="22">
        <f t="shared" si="7"/>
        <v>17632</v>
      </c>
      <c r="G43" s="12">
        <f t="shared" si="2"/>
        <v>0.6128679999965243</v>
      </c>
      <c r="K43" s="12">
        <f t="shared" si="3"/>
        <v>0.6128679999965243</v>
      </c>
      <c r="O43" s="12">
        <f t="shared" ca="1" si="4"/>
        <v>0.60023592562045569</v>
      </c>
      <c r="Q43" s="37">
        <f t="shared" si="5"/>
        <v>44338.303099999997</v>
      </c>
    </row>
    <row r="44" spans="1:17" s="12" customFormat="1" ht="12.95" customHeight="1" x14ac:dyDescent="0.2">
      <c r="A44" s="18" t="s">
        <v>54</v>
      </c>
      <c r="C44" s="36">
        <v>59366.813099999999</v>
      </c>
      <c r="D44" s="36">
        <v>5.9999999999999995E-4</v>
      </c>
      <c r="E44" s="12">
        <f t="shared" si="0"/>
        <v>17666.187251790958</v>
      </c>
      <c r="F44" s="45">
        <f t="shared" si="7"/>
        <v>17664</v>
      </c>
      <c r="G44" s="12">
        <f t="shared" si="2"/>
        <v>0.6796360000007553</v>
      </c>
      <c r="K44" s="12">
        <f t="shared" si="3"/>
        <v>0.6796360000007553</v>
      </c>
      <c r="O44" s="12">
        <f t="shared" ca="1" si="4"/>
        <v>0.60125106786230975</v>
      </c>
      <c r="Q44" s="37">
        <f t="shared" si="5"/>
        <v>44348.313099999999</v>
      </c>
    </row>
    <row r="45" spans="1:17" s="12" customFormat="1" ht="12.95" customHeight="1" x14ac:dyDescent="0.2">
      <c r="A45" s="9" t="s">
        <v>57</v>
      </c>
      <c r="B45" s="10" t="s">
        <v>41</v>
      </c>
      <c r="C45" s="49">
        <v>59622.575700000001</v>
      </c>
      <c r="D45" s="50">
        <v>8.9999999999999998E-4</v>
      </c>
      <c r="E45" s="12">
        <f t="shared" si="0"/>
        <v>18489.300219485976</v>
      </c>
      <c r="F45" s="22">
        <f t="shared" si="7"/>
        <v>18487.5</v>
      </c>
      <c r="G45" s="12">
        <f t="shared" si="2"/>
        <v>0.55937499999708962</v>
      </c>
      <c r="K45" s="12">
        <f t="shared" si="3"/>
        <v>0.55937499999708962</v>
      </c>
      <c r="O45" s="12">
        <f t="shared" ca="1" si="4"/>
        <v>0.62737511899252074</v>
      </c>
      <c r="Q45" s="37">
        <f t="shared" si="5"/>
        <v>44604.075700000001</v>
      </c>
    </row>
    <row r="46" spans="1:17" s="12" customFormat="1" ht="12.95" customHeight="1" x14ac:dyDescent="0.2">
      <c r="A46" s="11" t="s">
        <v>59</v>
      </c>
      <c r="B46" s="46" t="s">
        <v>41</v>
      </c>
      <c r="C46" s="47">
        <v>59628.9395</v>
      </c>
      <c r="D46" s="48">
        <v>5.0000000000000001E-4</v>
      </c>
      <c r="E46" s="12">
        <f t="shared" si="0"/>
        <v>18509.780642752776</v>
      </c>
      <c r="F46" s="22">
        <f t="shared" si="7"/>
        <v>18508</v>
      </c>
      <c r="G46" s="12">
        <f t="shared" si="2"/>
        <v>0.55329199999687262</v>
      </c>
      <c r="K46" s="12">
        <f t="shared" si="3"/>
        <v>0.55329199999687262</v>
      </c>
      <c r="O46" s="12">
        <f t="shared" ca="1" si="4"/>
        <v>0.62802544449120834</v>
      </c>
      <c r="Q46" s="37">
        <f t="shared" si="5"/>
        <v>44610.4395</v>
      </c>
    </row>
    <row r="47" spans="1:17" s="12" customFormat="1" ht="12.95" customHeight="1" x14ac:dyDescent="0.2">
      <c r="A47" s="9" t="s">
        <v>57</v>
      </c>
      <c r="B47" s="10" t="s">
        <v>41</v>
      </c>
      <c r="C47" s="49">
        <v>59636.556799999998</v>
      </c>
      <c r="D47" s="50">
        <v>5.0000000000000001E-4</v>
      </c>
      <c r="E47" s="12">
        <f t="shared" si="0"/>
        <v>18534.295166802895</v>
      </c>
      <c r="F47" s="22">
        <f t="shared" si="7"/>
        <v>18532.5</v>
      </c>
      <c r="G47" s="12">
        <f t="shared" si="2"/>
        <v>0.55780499999673339</v>
      </c>
      <c r="K47" s="12">
        <f t="shared" si="3"/>
        <v>0.55780499999673339</v>
      </c>
      <c r="O47" s="12">
        <f t="shared" ca="1" si="4"/>
        <v>0.62880266277012797</v>
      </c>
      <c r="Q47" s="37">
        <f t="shared" si="5"/>
        <v>44618.056799999998</v>
      </c>
    </row>
    <row r="48" spans="1:17" s="12" customFormat="1" ht="12.95" customHeight="1" x14ac:dyDescent="0.2">
      <c r="C48" s="36"/>
      <c r="D48" s="36"/>
    </row>
    <row r="49" spans="3:4" s="12" customFormat="1" ht="12.95" customHeight="1" x14ac:dyDescent="0.2">
      <c r="C49" s="36"/>
      <c r="D49" s="36"/>
    </row>
    <row r="50" spans="3:4" s="12" customFormat="1" ht="12.95" customHeight="1" x14ac:dyDescent="0.2">
      <c r="C50" s="36"/>
      <c r="D50" s="36"/>
    </row>
    <row r="51" spans="3:4" s="12" customFormat="1" ht="12.95" customHeight="1" x14ac:dyDescent="0.2">
      <c r="C51" s="36"/>
      <c r="D51" s="36"/>
    </row>
    <row r="52" spans="3:4" s="12" customFormat="1" ht="12.95" customHeight="1" x14ac:dyDescent="0.2">
      <c r="C52" s="36"/>
      <c r="D52" s="36"/>
    </row>
    <row r="53" spans="3:4" s="12" customFormat="1" ht="12.95" customHeight="1" x14ac:dyDescent="0.2">
      <c r="C53" s="36"/>
      <c r="D53" s="36"/>
    </row>
    <row r="54" spans="3:4" s="12" customFormat="1" ht="12.95" customHeight="1" x14ac:dyDescent="0.2">
      <c r="C54" s="36"/>
      <c r="D54" s="36"/>
    </row>
    <row r="55" spans="3:4" s="12" customFormat="1" ht="12.95" customHeight="1" x14ac:dyDescent="0.2">
      <c r="C55" s="36"/>
      <c r="D55" s="36"/>
    </row>
    <row r="56" spans="3:4" s="12" customFormat="1" ht="12.95" customHeight="1" x14ac:dyDescent="0.2">
      <c r="C56" s="36"/>
      <c r="D56" s="36"/>
    </row>
    <row r="57" spans="3:4" s="12" customFormat="1" ht="12.95" customHeight="1" x14ac:dyDescent="0.2">
      <c r="C57" s="36"/>
      <c r="D57" s="36"/>
    </row>
    <row r="58" spans="3:4" s="12" customFormat="1" ht="12.95" customHeight="1" x14ac:dyDescent="0.2">
      <c r="C58" s="36"/>
      <c r="D58" s="36"/>
    </row>
    <row r="59" spans="3:4" s="12" customFormat="1" ht="12.95" customHeight="1" x14ac:dyDescent="0.2">
      <c r="C59" s="36"/>
      <c r="D59" s="36"/>
    </row>
    <row r="60" spans="3:4" s="12" customFormat="1" ht="12.95" customHeight="1" x14ac:dyDescent="0.2">
      <c r="C60" s="36"/>
      <c r="D60" s="36"/>
    </row>
    <row r="61" spans="3:4" s="12" customFormat="1" ht="12.95" customHeight="1" x14ac:dyDescent="0.2">
      <c r="C61" s="36"/>
      <c r="D61" s="36"/>
    </row>
    <row r="62" spans="3:4" s="12" customFormat="1" ht="12.95" customHeight="1" x14ac:dyDescent="0.2">
      <c r="C62" s="36"/>
      <c r="D62" s="36"/>
    </row>
    <row r="63" spans="3:4" s="12" customFormat="1" ht="12.95" customHeight="1" x14ac:dyDescent="0.2">
      <c r="C63" s="36"/>
      <c r="D63" s="36"/>
    </row>
    <row r="64" spans="3:4" s="12" customFormat="1" ht="12.95" customHeight="1" x14ac:dyDescent="0.2">
      <c r="C64" s="36"/>
      <c r="D64" s="36"/>
    </row>
    <row r="65" spans="3:4" s="12" customFormat="1" ht="12.95" customHeight="1" x14ac:dyDescent="0.2">
      <c r="C65" s="36"/>
      <c r="D65" s="36"/>
    </row>
    <row r="66" spans="3:4" s="12" customFormat="1" ht="12.95" customHeight="1" x14ac:dyDescent="0.2">
      <c r="C66" s="36"/>
      <c r="D66" s="36"/>
    </row>
    <row r="67" spans="3:4" s="12" customFormat="1" ht="12.95" customHeight="1" x14ac:dyDescent="0.2">
      <c r="C67" s="36"/>
      <c r="D67" s="36"/>
    </row>
    <row r="68" spans="3:4" s="12" customFormat="1" ht="12.95" customHeight="1" x14ac:dyDescent="0.2">
      <c r="C68" s="36"/>
      <c r="D68" s="36"/>
    </row>
    <row r="69" spans="3:4" s="12" customFormat="1" ht="12.95" customHeight="1" x14ac:dyDescent="0.2">
      <c r="C69" s="36"/>
      <c r="D69" s="36"/>
    </row>
    <row r="70" spans="3:4" s="12" customFormat="1" ht="12.95" customHeight="1" x14ac:dyDescent="0.2">
      <c r="C70" s="36"/>
      <c r="D70" s="36"/>
    </row>
    <row r="71" spans="3:4" s="12" customFormat="1" ht="12.95" customHeight="1" x14ac:dyDescent="0.2">
      <c r="C71" s="36"/>
      <c r="D71" s="36"/>
    </row>
    <row r="72" spans="3:4" s="12" customFormat="1" ht="12.95" customHeight="1" x14ac:dyDescent="0.2">
      <c r="C72" s="36"/>
      <c r="D72" s="36"/>
    </row>
    <row r="73" spans="3:4" s="12" customFormat="1" ht="12.95" customHeight="1" x14ac:dyDescent="0.2">
      <c r="C73" s="36"/>
      <c r="D73" s="36"/>
    </row>
    <row r="74" spans="3:4" s="12" customFormat="1" ht="12.95" customHeight="1" x14ac:dyDescent="0.2">
      <c r="C74" s="36"/>
      <c r="D74" s="36"/>
    </row>
    <row r="75" spans="3:4" s="12" customFormat="1" ht="12.95" customHeight="1" x14ac:dyDescent="0.2">
      <c r="C75" s="36"/>
      <c r="D75" s="36"/>
    </row>
    <row r="76" spans="3:4" s="12" customFormat="1" ht="12.95" customHeight="1" x14ac:dyDescent="0.2">
      <c r="C76" s="36"/>
      <c r="D76" s="36"/>
    </row>
    <row r="77" spans="3:4" s="12" customFormat="1" ht="12.95" customHeight="1" x14ac:dyDescent="0.2">
      <c r="C77" s="36"/>
      <c r="D77" s="36"/>
    </row>
    <row r="78" spans="3:4" s="12" customFormat="1" ht="12.95" customHeight="1" x14ac:dyDescent="0.2">
      <c r="C78" s="36"/>
      <c r="D78" s="36"/>
    </row>
    <row r="79" spans="3:4" s="12" customFormat="1" ht="12.95" customHeight="1" x14ac:dyDescent="0.2">
      <c r="C79" s="36"/>
      <c r="D79" s="36"/>
    </row>
    <row r="80" spans="3:4" s="12" customFormat="1" ht="12.95" customHeight="1" x14ac:dyDescent="0.2">
      <c r="C80" s="36"/>
      <c r="D80" s="36"/>
    </row>
    <row r="81" spans="3:4" s="12" customFormat="1" ht="12.95" customHeight="1" x14ac:dyDescent="0.2">
      <c r="C81" s="36"/>
      <c r="D81" s="36"/>
    </row>
    <row r="82" spans="3:4" s="12" customFormat="1" ht="12.95" customHeight="1" x14ac:dyDescent="0.2">
      <c r="C82" s="36"/>
      <c r="D82" s="36"/>
    </row>
    <row r="83" spans="3:4" s="12" customFormat="1" ht="12.95" customHeight="1" x14ac:dyDescent="0.2">
      <c r="C83" s="36"/>
      <c r="D83" s="36"/>
    </row>
    <row r="84" spans="3:4" s="12" customFormat="1" ht="12.95" customHeight="1" x14ac:dyDescent="0.2">
      <c r="C84" s="36"/>
      <c r="D84" s="36"/>
    </row>
    <row r="85" spans="3:4" s="12" customFormat="1" ht="12.95" customHeight="1" x14ac:dyDescent="0.2">
      <c r="C85" s="36"/>
      <c r="D85" s="36"/>
    </row>
    <row r="86" spans="3:4" s="12" customFormat="1" ht="12.95" customHeight="1" x14ac:dyDescent="0.2">
      <c r="C86" s="36"/>
      <c r="D86" s="36"/>
    </row>
    <row r="87" spans="3:4" s="12" customFormat="1" ht="12.95" customHeight="1" x14ac:dyDescent="0.2">
      <c r="C87" s="36"/>
      <c r="D87" s="36"/>
    </row>
    <row r="88" spans="3:4" s="12" customFormat="1" ht="12.95" customHeight="1" x14ac:dyDescent="0.2">
      <c r="C88" s="36"/>
      <c r="D88" s="36"/>
    </row>
    <row r="89" spans="3:4" s="12" customFormat="1" ht="12.95" customHeight="1" x14ac:dyDescent="0.2">
      <c r="C89" s="36"/>
      <c r="D89" s="36"/>
    </row>
    <row r="90" spans="3:4" s="12" customFormat="1" ht="12.95" customHeight="1" x14ac:dyDescent="0.2">
      <c r="C90" s="36"/>
      <c r="D90" s="36"/>
    </row>
    <row r="91" spans="3:4" s="12" customFormat="1" ht="12.95" customHeight="1" x14ac:dyDescent="0.2">
      <c r="C91" s="36"/>
      <c r="D91" s="36"/>
    </row>
    <row r="92" spans="3:4" s="12" customFormat="1" ht="12.95" customHeight="1" x14ac:dyDescent="0.2">
      <c r="C92" s="36"/>
      <c r="D92" s="36"/>
    </row>
    <row r="93" spans="3:4" s="12" customFormat="1" ht="12.95" customHeight="1" x14ac:dyDescent="0.2">
      <c r="C93" s="36"/>
      <c r="D93" s="36"/>
    </row>
    <row r="94" spans="3:4" s="12" customFormat="1" ht="12.95" customHeight="1" x14ac:dyDescent="0.2">
      <c r="C94" s="36"/>
      <c r="D94" s="36"/>
    </row>
    <row r="95" spans="3:4" s="12" customFormat="1" ht="12.95" customHeight="1" x14ac:dyDescent="0.2">
      <c r="C95" s="36"/>
      <c r="D95" s="36"/>
    </row>
    <row r="96" spans="3:4" s="12" customFormat="1" ht="12.95" customHeight="1" x14ac:dyDescent="0.2">
      <c r="C96" s="36"/>
      <c r="D96" s="36"/>
    </row>
    <row r="97" spans="3:4" s="12" customFormat="1" ht="12.95" customHeight="1" x14ac:dyDescent="0.2">
      <c r="C97" s="36"/>
      <c r="D97" s="36"/>
    </row>
    <row r="98" spans="3:4" s="12" customFormat="1" ht="12.95" customHeight="1" x14ac:dyDescent="0.2">
      <c r="C98" s="36"/>
      <c r="D98" s="36"/>
    </row>
    <row r="99" spans="3:4" s="12" customFormat="1" ht="12.95" customHeight="1" x14ac:dyDescent="0.2">
      <c r="C99" s="36"/>
      <c r="D99" s="36"/>
    </row>
    <row r="100" spans="3:4" s="12" customFormat="1" ht="12.95" customHeight="1" x14ac:dyDescent="0.2">
      <c r="C100" s="36"/>
      <c r="D100" s="36"/>
    </row>
    <row r="101" spans="3:4" s="12" customFormat="1" ht="12.95" customHeight="1" x14ac:dyDescent="0.2">
      <c r="C101" s="36"/>
      <c r="D101" s="36"/>
    </row>
    <row r="102" spans="3:4" s="12" customFormat="1" ht="12.95" customHeight="1" x14ac:dyDescent="0.2">
      <c r="C102" s="36"/>
      <c r="D102" s="36"/>
    </row>
    <row r="103" spans="3:4" s="12" customFormat="1" ht="12.95" customHeight="1" x14ac:dyDescent="0.2">
      <c r="C103" s="36"/>
      <c r="D103" s="36"/>
    </row>
    <row r="104" spans="3:4" s="12" customFormat="1" ht="12.95" customHeight="1" x14ac:dyDescent="0.2">
      <c r="C104" s="36"/>
      <c r="D104" s="36"/>
    </row>
    <row r="105" spans="3:4" s="12" customFormat="1" ht="12.95" customHeight="1" x14ac:dyDescent="0.2">
      <c r="C105" s="36"/>
      <c r="D105" s="36"/>
    </row>
    <row r="106" spans="3:4" s="12" customFormat="1" ht="12.95" customHeight="1" x14ac:dyDescent="0.2">
      <c r="C106" s="36"/>
      <c r="D106" s="36"/>
    </row>
    <row r="107" spans="3:4" s="12" customFormat="1" ht="12.95" customHeight="1" x14ac:dyDescent="0.2">
      <c r="C107" s="36"/>
      <c r="D107" s="36"/>
    </row>
    <row r="108" spans="3:4" s="12" customFormat="1" ht="12.95" customHeight="1" x14ac:dyDescent="0.2">
      <c r="C108" s="36"/>
      <c r="D108" s="36"/>
    </row>
    <row r="109" spans="3:4" s="12" customFormat="1" ht="12.95" customHeight="1" x14ac:dyDescent="0.2">
      <c r="C109" s="36"/>
      <c r="D109" s="36"/>
    </row>
    <row r="110" spans="3:4" s="12" customFormat="1" ht="12.95" customHeight="1" x14ac:dyDescent="0.2">
      <c r="C110" s="36"/>
      <c r="D110" s="36"/>
    </row>
    <row r="111" spans="3:4" s="12" customFormat="1" ht="12.95" customHeight="1" x14ac:dyDescent="0.2">
      <c r="C111" s="36"/>
      <c r="D111" s="36"/>
    </row>
    <row r="112" spans="3:4" s="12" customFormat="1" ht="12.95" customHeight="1" x14ac:dyDescent="0.2">
      <c r="C112" s="36"/>
      <c r="D112" s="36"/>
    </row>
    <row r="113" spans="3:4" s="12" customFormat="1" ht="12.95" customHeight="1" x14ac:dyDescent="0.2">
      <c r="C113" s="36"/>
      <c r="D113" s="36"/>
    </row>
    <row r="114" spans="3:4" s="12" customFormat="1" ht="12.95" customHeight="1" x14ac:dyDescent="0.2">
      <c r="C114" s="36"/>
      <c r="D114" s="36"/>
    </row>
    <row r="115" spans="3:4" s="12" customFormat="1" ht="12.95" customHeight="1" x14ac:dyDescent="0.2">
      <c r="C115" s="36"/>
      <c r="D115" s="36"/>
    </row>
    <row r="116" spans="3:4" s="12" customFormat="1" ht="12.95" customHeight="1" x14ac:dyDescent="0.2">
      <c r="C116" s="36"/>
      <c r="D116" s="36"/>
    </row>
    <row r="117" spans="3:4" s="12" customFormat="1" ht="12.95" customHeight="1" x14ac:dyDescent="0.2">
      <c r="C117" s="36"/>
      <c r="D117" s="36"/>
    </row>
    <row r="118" spans="3:4" s="12" customFormat="1" ht="12.95" customHeight="1" x14ac:dyDescent="0.2">
      <c r="C118" s="36"/>
      <c r="D118" s="36"/>
    </row>
    <row r="119" spans="3:4" s="12" customFormat="1" ht="12.95" customHeight="1" x14ac:dyDescent="0.2">
      <c r="C119" s="36"/>
      <c r="D119" s="36"/>
    </row>
    <row r="120" spans="3:4" s="12" customFormat="1" ht="12.95" customHeight="1" x14ac:dyDescent="0.2">
      <c r="C120" s="36"/>
      <c r="D120" s="36"/>
    </row>
    <row r="121" spans="3:4" s="12" customFormat="1" ht="12.95" customHeight="1" x14ac:dyDescent="0.2">
      <c r="C121" s="36"/>
      <c r="D121" s="36"/>
    </row>
    <row r="122" spans="3:4" s="12" customFormat="1" ht="12.95" customHeight="1" x14ac:dyDescent="0.2">
      <c r="C122" s="36"/>
      <c r="D122" s="36"/>
    </row>
    <row r="123" spans="3:4" s="12" customFormat="1" ht="12.95" customHeight="1" x14ac:dyDescent="0.2">
      <c r="C123" s="36"/>
      <c r="D123" s="36"/>
    </row>
    <row r="124" spans="3:4" s="12" customFormat="1" ht="12.95" customHeight="1" x14ac:dyDescent="0.2">
      <c r="C124" s="36"/>
      <c r="D124" s="36"/>
    </row>
    <row r="125" spans="3:4" s="12" customFormat="1" ht="12.95" customHeight="1" x14ac:dyDescent="0.2">
      <c r="C125" s="36"/>
      <c r="D125" s="36"/>
    </row>
    <row r="126" spans="3:4" s="12" customFormat="1" ht="12.95" customHeight="1" x14ac:dyDescent="0.2">
      <c r="C126" s="36"/>
      <c r="D126" s="36"/>
    </row>
    <row r="127" spans="3:4" s="12" customFormat="1" ht="12.95" customHeight="1" x14ac:dyDescent="0.2">
      <c r="C127" s="36"/>
      <c r="D127" s="36"/>
    </row>
    <row r="128" spans="3:4" s="12" customFormat="1" ht="12.95" customHeight="1" x14ac:dyDescent="0.2">
      <c r="C128" s="36"/>
      <c r="D128" s="36"/>
    </row>
    <row r="129" spans="3:4" s="12" customFormat="1" ht="12.95" customHeight="1" x14ac:dyDescent="0.2">
      <c r="C129" s="36"/>
      <c r="D129" s="36"/>
    </row>
    <row r="130" spans="3:4" s="12" customFormat="1" ht="12.95" customHeight="1" x14ac:dyDescent="0.2">
      <c r="C130" s="36"/>
      <c r="D130" s="36"/>
    </row>
    <row r="131" spans="3:4" s="12" customFormat="1" ht="12.95" customHeight="1" x14ac:dyDescent="0.2">
      <c r="C131" s="36"/>
      <c r="D131" s="36"/>
    </row>
    <row r="132" spans="3:4" s="12" customFormat="1" ht="12.95" customHeight="1" x14ac:dyDescent="0.2">
      <c r="C132" s="36"/>
      <c r="D132" s="36"/>
    </row>
    <row r="133" spans="3:4" s="12" customFormat="1" ht="12.95" customHeight="1" x14ac:dyDescent="0.2">
      <c r="C133" s="36"/>
      <c r="D133" s="36"/>
    </row>
    <row r="134" spans="3:4" s="12" customFormat="1" ht="12.95" customHeight="1" x14ac:dyDescent="0.2">
      <c r="C134" s="36"/>
      <c r="D134" s="36"/>
    </row>
    <row r="135" spans="3:4" s="12" customFormat="1" ht="12.95" customHeight="1" x14ac:dyDescent="0.2">
      <c r="C135" s="36"/>
      <c r="D135" s="36"/>
    </row>
    <row r="136" spans="3:4" s="12" customFormat="1" ht="12.95" customHeight="1" x14ac:dyDescent="0.2">
      <c r="C136" s="36"/>
      <c r="D136" s="36"/>
    </row>
    <row r="137" spans="3:4" s="12" customFormat="1" ht="12.95" customHeight="1" x14ac:dyDescent="0.2">
      <c r="C137" s="36"/>
      <c r="D137" s="36"/>
    </row>
    <row r="138" spans="3:4" s="12" customFormat="1" ht="12.95" customHeight="1" x14ac:dyDescent="0.2">
      <c r="C138" s="36"/>
      <c r="D138" s="36"/>
    </row>
    <row r="139" spans="3:4" s="12" customFormat="1" ht="12.95" customHeight="1" x14ac:dyDescent="0.2">
      <c r="C139" s="36"/>
      <c r="D139" s="36"/>
    </row>
    <row r="140" spans="3:4" s="12" customFormat="1" ht="12.95" customHeight="1" x14ac:dyDescent="0.2">
      <c r="C140" s="36"/>
      <c r="D140" s="36"/>
    </row>
    <row r="141" spans="3:4" s="12" customFormat="1" ht="12.95" customHeight="1" x14ac:dyDescent="0.2">
      <c r="C141" s="36"/>
      <c r="D141" s="36"/>
    </row>
    <row r="142" spans="3:4" s="12" customFormat="1" ht="12.95" customHeight="1" x14ac:dyDescent="0.2">
      <c r="C142" s="36"/>
      <c r="D142" s="36"/>
    </row>
    <row r="143" spans="3:4" s="12" customFormat="1" ht="12.95" customHeight="1" x14ac:dyDescent="0.2">
      <c r="C143" s="36"/>
      <c r="D143" s="36"/>
    </row>
    <row r="144" spans="3:4" s="12" customFormat="1" ht="12.95" customHeight="1" x14ac:dyDescent="0.2">
      <c r="C144" s="36"/>
      <c r="D144" s="36"/>
    </row>
    <row r="145" spans="3:4" s="12" customFormat="1" ht="12.95" customHeight="1" x14ac:dyDescent="0.2">
      <c r="C145" s="36"/>
      <c r="D145" s="36"/>
    </row>
    <row r="146" spans="3:4" s="12" customFormat="1" ht="12.95" customHeight="1" x14ac:dyDescent="0.2">
      <c r="C146" s="36"/>
      <c r="D146" s="36"/>
    </row>
    <row r="147" spans="3:4" s="12" customFormat="1" ht="12.95" customHeight="1" x14ac:dyDescent="0.2">
      <c r="C147" s="36"/>
      <c r="D147" s="36"/>
    </row>
    <row r="148" spans="3:4" s="12" customFormat="1" ht="12.95" customHeight="1" x14ac:dyDescent="0.2">
      <c r="C148" s="36"/>
      <c r="D148" s="36"/>
    </row>
    <row r="149" spans="3:4" s="12" customFormat="1" ht="12.95" customHeight="1" x14ac:dyDescent="0.2">
      <c r="C149" s="36"/>
      <c r="D149" s="36"/>
    </row>
    <row r="150" spans="3:4" s="12" customFormat="1" ht="12.95" customHeight="1" x14ac:dyDescent="0.2">
      <c r="C150" s="36"/>
      <c r="D150" s="36"/>
    </row>
    <row r="151" spans="3:4" s="12" customFormat="1" ht="12.95" customHeight="1" x14ac:dyDescent="0.2">
      <c r="C151" s="36"/>
      <c r="D151" s="36"/>
    </row>
    <row r="152" spans="3:4" s="12" customFormat="1" ht="12.95" customHeight="1" x14ac:dyDescent="0.2">
      <c r="C152" s="36"/>
      <c r="D152" s="36"/>
    </row>
    <row r="153" spans="3:4" s="12" customFormat="1" ht="12.95" customHeight="1" x14ac:dyDescent="0.2">
      <c r="C153" s="36"/>
      <c r="D153" s="36"/>
    </row>
    <row r="154" spans="3:4" s="12" customFormat="1" ht="12.95" customHeight="1" x14ac:dyDescent="0.2">
      <c r="C154" s="36"/>
      <c r="D154" s="36"/>
    </row>
    <row r="155" spans="3:4" s="12" customFormat="1" ht="12.95" customHeight="1" x14ac:dyDescent="0.2">
      <c r="C155" s="36"/>
      <c r="D155" s="36"/>
    </row>
    <row r="156" spans="3:4" s="12" customFormat="1" ht="12.95" customHeight="1" x14ac:dyDescent="0.2">
      <c r="C156" s="36"/>
      <c r="D156" s="36"/>
    </row>
    <row r="157" spans="3:4" s="12" customFormat="1" ht="12.95" customHeight="1" x14ac:dyDescent="0.2">
      <c r="C157" s="36"/>
      <c r="D157" s="36"/>
    </row>
    <row r="158" spans="3:4" s="12" customFormat="1" ht="12.95" customHeight="1" x14ac:dyDescent="0.2">
      <c r="C158" s="36"/>
      <c r="D158" s="36"/>
    </row>
    <row r="159" spans="3:4" s="12" customFormat="1" ht="12.95" customHeight="1" x14ac:dyDescent="0.2">
      <c r="C159" s="36"/>
      <c r="D159" s="36"/>
    </row>
    <row r="160" spans="3:4" s="12" customFormat="1" ht="12.95" customHeight="1" x14ac:dyDescent="0.2">
      <c r="C160" s="36"/>
      <c r="D160" s="36"/>
    </row>
    <row r="161" spans="3:4" s="12" customFormat="1" ht="12.95" customHeight="1" x14ac:dyDescent="0.2">
      <c r="C161" s="36"/>
      <c r="D161" s="36"/>
    </row>
    <row r="162" spans="3:4" s="12" customFormat="1" ht="12.95" customHeight="1" x14ac:dyDescent="0.2">
      <c r="C162" s="36"/>
      <c r="D162" s="36"/>
    </row>
    <row r="163" spans="3:4" s="12" customFormat="1" ht="12.95" customHeight="1" x14ac:dyDescent="0.2">
      <c r="C163" s="36"/>
      <c r="D163" s="36"/>
    </row>
    <row r="164" spans="3:4" s="12" customFormat="1" ht="12.95" customHeight="1" x14ac:dyDescent="0.2">
      <c r="C164" s="36"/>
      <c r="D164" s="36"/>
    </row>
    <row r="165" spans="3:4" s="12" customFormat="1" ht="12.95" customHeight="1" x14ac:dyDescent="0.2">
      <c r="C165" s="36"/>
      <c r="D165" s="36"/>
    </row>
    <row r="166" spans="3:4" s="12" customFormat="1" ht="12.95" customHeight="1" x14ac:dyDescent="0.2">
      <c r="C166" s="36"/>
      <c r="D166" s="36"/>
    </row>
    <row r="167" spans="3:4" s="12" customFormat="1" ht="12.95" customHeight="1" x14ac:dyDescent="0.2">
      <c r="C167" s="36"/>
      <c r="D167" s="36"/>
    </row>
    <row r="168" spans="3:4" s="12" customFormat="1" ht="12.95" customHeight="1" x14ac:dyDescent="0.2">
      <c r="C168" s="36"/>
      <c r="D168" s="36"/>
    </row>
    <row r="169" spans="3:4" s="12" customFormat="1" ht="12.95" customHeight="1" x14ac:dyDescent="0.2">
      <c r="C169" s="36"/>
      <c r="D169" s="36"/>
    </row>
    <row r="170" spans="3:4" s="12" customFormat="1" ht="12.95" customHeight="1" x14ac:dyDescent="0.2">
      <c r="C170" s="36"/>
      <c r="D170" s="36"/>
    </row>
    <row r="171" spans="3:4" s="12" customFormat="1" ht="12.95" customHeight="1" x14ac:dyDescent="0.2">
      <c r="C171" s="36"/>
      <c r="D171" s="36"/>
    </row>
    <row r="172" spans="3:4" s="12" customFormat="1" ht="12.95" customHeight="1" x14ac:dyDescent="0.2">
      <c r="C172" s="36"/>
      <c r="D172" s="36"/>
    </row>
    <row r="173" spans="3:4" s="12" customFormat="1" ht="12.95" customHeight="1" x14ac:dyDescent="0.2">
      <c r="C173" s="36"/>
      <c r="D173" s="36"/>
    </row>
    <row r="174" spans="3:4" s="12" customFormat="1" ht="12.95" customHeight="1" x14ac:dyDescent="0.2">
      <c r="C174" s="36"/>
      <c r="D174" s="36"/>
    </row>
    <row r="175" spans="3:4" s="12" customFormat="1" ht="12.95" customHeight="1" x14ac:dyDescent="0.2">
      <c r="C175" s="36"/>
      <c r="D175" s="36"/>
    </row>
    <row r="176" spans="3:4" s="12" customFormat="1" ht="12.95" customHeight="1" x14ac:dyDescent="0.2">
      <c r="C176" s="36"/>
      <c r="D176" s="36"/>
    </row>
    <row r="177" spans="3:4" s="12" customFormat="1" ht="12.95" customHeight="1" x14ac:dyDescent="0.2">
      <c r="C177" s="36"/>
      <c r="D177" s="36"/>
    </row>
    <row r="178" spans="3:4" s="12" customFormat="1" ht="12.95" customHeight="1" x14ac:dyDescent="0.2">
      <c r="C178" s="36"/>
      <c r="D178" s="36"/>
    </row>
    <row r="179" spans="3:4" s="12" customFormat="1" ht="12.95" customHeight="1" x14ac:dyDescent="0.2">
      <c r="C179" s="36"/>
      <c r="D179" s="36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U47">
    <sortCondition ref="C21:C47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2024-02-14T06:04:48Z</dcterms:modified>
</cp:coreProperties>
</file>