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9FFFEEE-BC97-4200-B87D-E188A748C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</sheets>
  <calcPr calcId="181029"/>
</workbook>
</file>

<file path=xl/calcChain.xml><?xml version="1.0" encoding="utf-8"?>
<calcChain xmlns="http://schemas.openxmlformats.org/spreadsheetml/2006/main">
  <c r="D9" i="2" l="1"/>
  <c r="C9" i="2"/>
  <c r="Q26" i="2"/>
  <c r="E26" i="2"/>
  <c r="F26" i="2" s="1"/>
  <c r="E25" i="2"/>
  <c r="F25" i="2" s="1"/>
  <c r="E21" i="2"/>
  <c r="F21" i="2" s="1"/>
  <c r="F16" i="2"/>
  <c r="C17" i="2"/>
  <c r="Q21" i="2"/>
  <c r="Q22" i="2"/>
  <c r="Q23" i="2"/>
  <c r="Q24" i="2"/>
  <c r="Q25" i="2"/>
  <c r="E24" i="2" l="1"/>
  <c r="F24" i="2" s="1"/>
  <c r="G24" i="2" s="1"/>
  <c r="K24" i="2" s="1"/>
  <c r="G21" i="2"/>
  <c r="I21" i="2" s="1"/>
  <c r="G26" i="2"/>
  <c r="K26" i="2" s="1"/>
  <c r="G25" i="2"/>
  <c r="K25" i="2" s="1"/>
  <c r="E22" i="2"/>
  <c r="F22" i="2" s="1"/>
  <c r="G22" i="2" s="1"/>
  <c r="E23" i="2"/>
  <c r="F23" i="2" s="1"/>
  <c r="G23" i="2" s="1"/>
  <c r="K23" i="2" s="1"/>
  <c r="F17" i="2"/>
  <c r="C12" i="2"/>
  <c r="C11" i="2"/>
  <c r="C16" i="2" l="1"/>
  <c r="D18" i="2" s="1"/>
  <c r="O24" i="2"/>
  <c r="C15" i="2"/>
  <c r="C18" i="2" s="1"/>
  <c r="O21" i="2"/>
  <c r="O25" i="2"/>
  <c r="O22" i="2"/>
  <c r="O26" i="2"/>
  <c r="O23" i="2"/>
  <c r="K22" i="2"/>
  <c r="F18" i="2" l="1"/>
  <c r="F19" i="2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<sst xmlns="http://schemas.openxmlformats.org/spreadsheetml/2006/main" count="61" uniqueCount="50">
  <si>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</si>
  <si>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</si>
  <si>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</si>
  <si>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</si>
  <si>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</si>
  <si>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</si>
  <si>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</si>
  <si>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</si>
  <si>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</si>
  <si>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</si>
  <si>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</si>
  <si>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</si>
  <si>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</si>
  <si>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</si>
  <si>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</si>
  <si>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</si>
  <si>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</si>
  <si>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</si>
  <si>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</si>
  <si>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</si>
  <si>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</si>
  <si>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</si>
  <si>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</si>
  <si>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</si>
  <si>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</si>
  <si>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</si>
  <si>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</si>
  <si>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</si>
  <si>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</si>
  <si>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</si>
  <si>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</si>
  <si>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</si>
  <si>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</si>
  <si>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</si>
  <si>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</si>
  <si>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</si>
  <si>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</si>
  <si>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</si>
  <si>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</si>
  <si>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</si>
  <si>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</si>
  <si>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V1233 Her</t>
  </si>
  <si>
    <t>2015L</t>
  </si>
  <si>
    <t>G3071-1505</t>
  </si>
  <si>
    <t>EW</t>
  </si>
  <si>
    <t>V1233 Her / GSC 3071-1505</t>
  </si>
  <si>
    <t>GCVS</t>
  </si>
  <si>
    <t>OEJV 0168</t>
  </si>
  <si>
    <t>I</t>
  </si>
  <si>
    <t>RHN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</si>
</sst>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0" borderId="1" xfId="0" applyFont="1" applyBorder="1">
      <alignment vertical="top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7" fillId="3" borderId="0" xfId="0" applyFont="1" applyFill="1" applyAlignment="1"/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V1233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C6-4239-93BD-809FA955F2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C6-4239-93BD-809FA955F2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C6-4239-93BD-809FA955F2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-8.2557000001543202E-2</c:v>
                </c:pt>
                <c:pt idx="2">
                  <c:v>-8.11905000009574E-2</c:v>
                </c:pt>
                <c:pt idx="3">
                  <c:v>-8.1264500004181173E-2</c:v>
                </c:pt>
                <c:pt idx="4">
                  <c:v>-8.2332999998470768E-2</c:v>
                </c:pt>
                <c:pt idx="5">
                  <c:v>-0.11171950000425568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C6-4239-93BD-809FA955F2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C6-4239-93BD-809FA955F2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C6-4239-93BD-809FA955F2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C6-4239-93BD-809FA955F2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3.6469129450040064E-2</c:v>
                </c:pt>
                <c:pt idx="1">
                  <c:v>-8.260131218813134E-2</c:v>
                </c:pt>
                <c:pt idx="2">
                  <c:v>-8.1397022597622368E-2</c:v>
                </c:pt>
                <c:pt idx="3">
                  <c:v>-8.1502028774451479E-2</c:v>
                </c:pt>
                <c:pt idx="4">
                  <c:v>-8.1840017406120222E-2</c:v>
                </c:pt>
                <c:pt idx="5">
                  <c:v>-0.11172411904308287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C6-4239-93BD-809FA955F21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C6-4239-93BD-809FA955F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03608"/>
        <c:axId val="1"/>
      </c:scatterChart>
      <c:valAx>
        <c:axId val="942203608"/>
        <c:scaling>
          <c:orientation val="minMax"/>
          <c:min val="1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0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V1233 Her - O-C Diagr.</a:t>
            </a:r>
          </a:p>
        </c:rich>
      </c:tx>
      <c:layout>
        <c:manualLayout>
          <c:xMode val="edge"/>
          <c:yMode val="edge"/>
          <c:x val="0.3693698422832281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5F-4244-8F2F-1778081230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5F-4244-8F2F-1778081230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5F-4244-8F2F-1778081230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-8.2557000001543202E-2</c:v>
                </c:pt>
                <c:pt idx="2">
                  <c:v>-8.11905000009574E-2</c:v>
                </c:pt>
                <c:pt idx="3">
                  <c:v>-8.1264500004181173E-2</c:v>
                </c:pt>
                <c:pt idx="4">
                  <c:v>-8.2332999998470768E-2</c:v>
                </c:pt>
                <c:pt idx="5">
                  <c:v>-0.11171950000425568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5F-4244-8F2F-1778081230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5F-4244-8F2F-1778081230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5F-4244-8F2F-1778081230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5F-4244-8F2F-1778081230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3.6469129450040064E-2</c:v>
                </c:pt>
                <c:pt idx="1">
                  <c:v>-8.260131218813134E-2</c:v>
                </c:pt>
                <c:pt idx="2">
                  <c:v>-8.1397022597622368E-2</c:v>
                </c:pt>
                <c:pt idx="3">
                  <c:v>-8.1502028774451479E-2</c:v>
                </c:pt>
                <c:pt idx="4">
                  <c:v>-8.1840017406120222E-2</c:v>
                </c:pt>
                <c:pt idx="5">
                  <c:v>-0.11172411904308287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5F-4244-8F2F-17780812308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18143</c:v>
                </c:pt>
                <c:pt idx="2">
                  <c:v>17959.5</c:v>
                </c:pt>
                <c:pt idx="3">
                  <c:v>17975.5</c:v>
                </c:pt>
                <c:pt idx="4">
                  <c:v>18027</c:v>
                </c:pt>
                <c:pt idx="5">
                  <c:v>22580.5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5F-4244-8F2F-177808123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97048"/>
        <c:axId val="1"/>
      </c:scatterChart>
      <c:valAx>
        <c:axId val="942197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97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1352848911904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6B78AA23-5175-B572-6C0D-A47DABA61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0</xdr:row>
      <xdr:rowOff>0</xdr:rowOff>
    </xdr:from>
    <xdr:to>
      <xdr:col>26</xdr:col>
      <xdr:colOff>657225</xdr:colOff>
      <xdr:row>19</xdr:row>
      <xdr:rowOff>9525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8ED12F8E-DA04-EB95-B20D-495B56089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4.85546875" customWidth="1"/>
    <col min="3" max="3" width="13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45</v>
      </c>
      <c r="F1" s="38" t="s">
        <v>41</v>
      </c>
      <c r="G1" s="31" t="s">
        <v>42</v>
      </c>
      <c r="H1" s="39"/>
      <c r="I1" s="32" t="s">
        <v>43</v>
      </c>
      <c r="J1" s="38" t="s">
        <v>41</v>
      </c>
      <c r="K1" s="33">
        <v>16.585249999999998</v>
      </c>
      <c r="L1" s="34">
        <v>39.142299999999999</v>
      </c>
      <c r="M1" s="35">
        <v>51243.398000000001</v>
      </c>
      <c r="N1" s="35">
        <v>0.31059900000000001</v>
      </c>
      <c r="O1" s="32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51243.398000000001</v>
      </c>
      <c r="D4" s="28">
        <v>0.31059900000000001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5">
        <v>51243.398000000001</v>
      </c>
      <c r="D7" s="29" t="s">
        <v>46</v>
      </c>
    </row>
    <row r="8" spans="1:15">
      <c r="A8" t="s">
        <v>3</v>
      </c>
      <c r="C8" s="45">
        <v>0.31059900000000001</v>
      </c>
      <c r="D8" s="29" t="s">
        <v>46</v>
      </c>
    </row>
    <row r="9" spans="1:15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INTERCEPT(INDIRECT($D$9):G991,INDIRECT($C$9):F991)</f>
        <v>3.6469129450040064E-2</v>
      </c>
      <c r="D11" s="3"/>
      <c r="E11" s="10"/>
    </row>
    <row r="12" spans="1:15">
      <c r="A12" s="10" t="s">
        <v>16</v>
      </c>
      <c r="B12" s="10"/>
      <c r="C12" s="21">
        <f ca="1">SLOPE(INDIRECT($D$9):G991,INDIRECT($C$9):F991)</f>
        <v>-6.5628860518200632E-6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(C7+C11)+(C8+C12)*INT(MAX(F21:F3532))</f>
        <v>58256.6116991624</v>
      </c>
      <c r="E15" s="14" t="s">
        <v>34</v>
      </c>
      <c r="F15" s="36">
        <v>1</v>
      </c>
    </row>
    <row r="16" spans="1:15">
      <c r="A16" s="16" t="s">
        <v>4</v>
      </c>
      <c r="B16" s="10"/>
      <c r="C16" s="17">
        <f ca="1">+C8+C12</f>
        <v>0.31059243711394818</v>
      </c>
      <c r="E16" s="14" t="s">
        <v>30</v>
      </c>
      <c r="F16" s="37">
        <f ca="1">NOW()+15018.5+$C$5/24</f>
        <v>60354.799001157407</v>
      </c>
    </row>
    <row r="17" spans="1:18" ht="13.5" thickBot="1">
      <c r="A17" s="14" t="s">
        <v>27</v>
      </c>
      <c r="B17" s="10"/>
      <c r="C17" s="10">
        <f>COUNT(C21:C2190)</f>
        <v>6</v>
      </c>
      <c r="E17" s="14" t="s">
        <v>35</v>
      </c>
      <c r="F17" s="15">
        <f ca="1">ROUND(2*(F16-$C$7)/$C$8,0)/2+F15</f>
        <v>29336</v>
      </c>
    </row>
    <row r="18" spans="1:18" ht="14.25" thickTop="1" thickBot="1">
      <c r="A18" s="16" t="s">
        <v>5</v>
      </c>
      <c r="B18" s="10"/>
      <c r="C18" s="19">
        <f ca="1">+C15</f>
        <v>58256.6116991624</v>
      </c>
      <c r="D18" s="20">
        <f ca="1">+C16</f>
        <v>0.31059243711394818</v>
      </c>
      <c r="E18" s="14" t="s">
        <v>36</v>
      </c>
      <c r="F18" s="23">
        <f ca="1">ROUND(2*(F16-$C$15)/$C$16,0)/2+F15</f>
        <v>6756.5</v>
      </c>
    </row>
    <row r="19" spans="1:18" ht="13.5" thickTop="1">
      <c r="E19" s="14" t="s">
        <v>31</v>
      </c>
      <c r="F19" s="18">
        <f ca="1">+$C$15+$C$16*F18-15018.5-$C$5/24</f>
        <v>45337.025333856123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46</v>
      </c>
      <c r="C21" s="8">
        <v>51243.398000000001</v>
      </c>
      <c r="D21" s="8" t="s">
        <v>13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I21">
        <f>+G21</f>
        <v>0</v>
      </c>
      <c r="O21">
        <f t="shared" ref="O21:O26" ca="1" si="2">+C$11+C$12*$F21</f>
        <v>3.6469129450040064E-2</v>
      </c>
      <c r="Q21" s="2">
        <f t="shared" ref="Q21:Q26" si="3">+C21-15018.5</f>
        <v>36224.898000000001</v>
      </c>
    </row>
    <row r="22" spans="1:18">
      <c r="A22" s="40" t="s">
        <v>47</v>
      </c>
      <c r="B22" s="41" t="s">
        <v>48</v>
      </c>
      <c r="C22" s="42">
        <v>56878.513099999996</v>
      </c>
      <c r="D22" s="40">
        <v>6.9999999999999999E-4</v>
      </c>
      <c r="E22">
        <f t="shared" si="0"/>
        <v>18142.734200689618</v>
      </c>
      <c r="F22" s="43">
        <f t="shared" ref="F22:F26" si="4">ROUND(2*E22,0)/2+0.5</f>
        <v>18143</v>
      </c>
      <c r="G22">
        <f t="shared" si="1"/>
        <v>-8.2557000001543202E-2</v>
      </c>
      <c r="K22">
        <f t="shared" ref="K22:K26" si="5">+G22</f>
        <v>-8.2557000001543202E-2</v>
      </c>
      <c r="O22">
        <f t="shared" ca="1" si="2"/>
        <v>-8.260131218813134E-2</v>
      </c>
      <c r="Q22" s="2">
        <f t="shared" si="3"/>
        <v>41860.013099999996</v>
      </c>
    </row>
    <row r="23" spans="1:18">
      <c r="A23" s="40" t="s">
        <v>47</v>
      </c>
      <c r="B23" s="41" t="s">
        <v>48</v>
      </c>
      <c r="C23" s="42">
        <v>56821.519549999997</v>
      </c>
      <c r="D23" s="40">
        <v>4.0000000000000002E-4</v>
      </c>
      <c r="E23">
        <f t="shared" si="0"/>
        <v>17959.238600253047</v>
      </c>
      <c r="F23" s="43">
        <f t="shared" si="4"/>
        <v>17959.5</v>
      </c>
      <c r="G23">
        <f t="shared" si="1"/>
        <v>-8.11905000009574E-2</v>
      </c>
      <c r="K23">
        <f t="shared" si="5"/>
        <v>-8.11905000009574E-2</v>
      </c>
      <c r="O23">
        <f t="shared" ca="1" si="2"/>
        <v>-8.1397022597622368E-2</v>
      </c>
      <c r="Q23" s="2">
        <f t="shared" si="3"/>
        <v>41803.019549999997</v>
      </c>
    </row>
    <row r="24" spans="1:18">
      <c r="A24" s="40" t="s">
        <v>47</v>
      </c>
      <c r="B24" s="41" t="s">
        <v>48</v>
      </c>
      <c r="C24" s="42">
        <v>56826.48906</v>
      </c>
      <c r="D24" s="40">
        <v>4.0000000000000002E-4</v>
      </c>
      <c r="E24">
        <f t="shared" si="0"/>
        <v>17975.238362003736</v>
      </c>
      <c r="F24" s="43">
        <f t="shared" si="4"/>
        <v>17975.5</v>
      </c>
      <c r="G24">
        <f t="shared" si="1"/>
        <v>-8.1264500004181173E-2</v>
      </c>
      <c r="K24">
        <f t="shared" si="5"/>
        <v>-8.1264500004181173E-2</v>
      </c>
      <c r="O24">
        <f t="shared" ca="1" si="2"/>
        <v>-8.1502028774451479E-2</v>
      </c>
      <c r="Q24" s="2">
        <f t="shared" si="3"/>
        <v>41807.98906</v>
      </c>
    </row>
    <row r="25" spans="1:18">
      <c r="A25" s="40" t="s">
        <v>47</v>
      </c>
      <c r="B25" s="41" t="s">
        <v>48</v>
      </c>
      <c r="C25" s="42">
        <v>56842.483840000001</v>
      </c>
      <c r="D25" s="40">
        <v>4.0000000000000002E-4</v>
      </c>
      <c r="E25">
        <f t="shared" si="0"/>
        <v>18026.734921876759</v>
      </c>
      <c r="F25" s="43">
        <f t="shared" si="4"/>
        <v>18027</v>
      </c>
      <c r="G25">
        <f t="shared" si="1"/>
        <v>-8.2332999998470768E-2</v>
      </c>
      <c r="K25">
        <f t="shared" si="5"/>
        <v>-8.2332999998470768E-2</v>
      </c>
      <c r="O25">
        <f t="shared" ca="1" si="2"/>
        <v>-8.1840017406120222E-2</v>
      </c>
      <c r="Q25" s="2">
        <f t="shared" si="3"/>
        <v>41823.983840000001</v>
      </c>
    </row>
    <row r="26" spans="1:18">
      <c r="A26" s="44" t="s">
        <v>49</v>
      </c>
      <c r="C26" s="8">
        <v>58256.767</v>
      </c>
      <c r="D26" s="8">
        <v>2.0000000000000001E-4</v>
      </c>
      <c r="E26">
        <f t="shared" si="0"/>
        <v>22580.140309530932</v>
      </c>
      <c r="F26" s="43">
        <f t="shared" si="4"/>
        <v>22580.5</v>
      </c>
      <c r="G26">
        <f t="shared" si="1"/>
        <v>-0.11171950000425568</v>
      </c>
      <c r="K26">
        <f t="shared" si="5"/>
        <v>-0.11171950000425568</v>
      </c>
      <c r="O26">
        <f t="shared" ca="1" si="2"/>
        <v>-0.11172411904308287</v>
      </c>
      <c r="Q26" s="2">
        <f t="shared" si="3"/>
        <v>43238.267</v>
      </c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4">
      <c r="C33" s="8"/>
      <c r="D33" s="8"/>
    </row>
    <row r="34" spans="3:4">
      <c r="C34" s="8"/>
      <c r="D34" s="8"/>
    </row>
    <row r="35" spans="3:4">
      <c r="C35" s="8"/>
      <c r="D35" s="8"/>
    </row>
    <row r="36" spans="3:4">
      <c r="C36" s="8"/>
      <c r="D36" s="8"/>
    </row>
    <row r="37" spans="3:4">
      <c r="C37" s="8"/>
      <c r="D37" s="8"/>
    </row>
    <row r="38" spans="3:4">
      <c r="C38" s="8"/>
      <c r="D38" s="8"/>
    </row>
    <row r="39" spans="3:4">
      <c r="C39" s="8"/>
      <c r="D39" s="8"/>
    </row>
    <row r="40" spans="3:4">
      <c r="C40" s="8"/>
      <c r="D40" s="8"/>
    </row>
    <row r="41" spans="3:4">
      <c r="C41" s="8"/>
      <c r="D41" s="8"/>
    </row>
    <row r="42" spans="3:4">
      <c r="C42" s="8"/>
      <c r="D42" s="8"/>
    </row>
    <row r="43" spans="3:4">
      <c r="C43" s="8"/>
      <c r="D43" s="8"/>
    </row>
    <row r="44" spans="3:4">
      <c r="C44" s="8"/>
      <c r="D44" s="8"/>
    </row>
    <row r="45" spans="3:4">
      <c r="C45" s="8"/>
      <c r="D45" s="8"/>
    </row>
    <row r="46" spans="3:4">
      <c r="C46" s="8"/>
      <c r="D46" s="8"/>
    </row>
    <row r="47" spans="3:4">
      <c r="C47" s="8"/>
      <c r="D47" s="8"/>
    </row>
    <row r="48" spans="3:4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2024-02-14T06:10:33Z</dcterms:modified>
</cp:coreProperties>
</file>