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60CB90D-4A94-4894-AD1C-F1A68D09E6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F17" i="1" s="1"/>
  <c r="C17" i="1"/>
  <c r="Q21" i="1"/>
  <c r="E22" i="1"/>
  <c r="F22" i="1"/>
  <c r="G22" i="1"/>
  <c r="K22" i="1"/>
  <c r="C11" i="1"/>
  <c r="C12" i="1"/>
  <c r="C16" i="1" l="1"/>
  <c r="D18" i="1" s="1"/>
  <c r="C15" i="1"/>
  <c r="F18" i="1" s="1"/>
  <c r="O21" i="1"/>
  <c r="O22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<sst xmlns="http://schemas.openxmlformats.org/spreadsheetml/2006/main" count="55" uniqueCount="51">
  <si>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</si>
  <si>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</si>
  <si>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</si>
  <si>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</si>
  <si>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</si>
  <si>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</si>
  <si>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</si>
  <si>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</si>
  <si>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</si>
  <si>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</si>
  <si>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</si>
  <si>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</si>
  <si>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</si>
  <si>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</si>
  <si>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</si>
  <si>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</si>
  <si>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</si>
  <si>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</si>
  <si>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</si>
  <si>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</si>
  <si>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</si>
  <si>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</si>
  <si>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</si>
  <si>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</si>
  <si>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</si>
  <si>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</si>
  <si>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</si>
  <si>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</si>
  <si>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</si>
  <si>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</si>
  <si>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</si>
  <si>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</si>
  <si>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</si>
  <si>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</si>
  <si>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</si>
  <si>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</si>
  <si>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</si>
  <si>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</si>
  <si>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</si>
  <si>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</si>
  <si>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</si>
  <si>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V1310 Her  </t>
  </si>
  <si>
    <t>2017K</t>
  </si>
  <si>
    <t>G2620-0238</t>
  </si>
  <si>
    <t xml:space="preserve">EA/RS     </t>
  </si>
  <si>
    <t>pr_6</t>
  </si>
  <si>
    <t xml:space="preserve">         </t>
  </si>
  <si>
    <t>V1310 Her   / GSC 2620-0238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</si>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</sst>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04-4326-9D1B-C003F995CC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04-4326-9D1B-C003F995CC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04-4326-9D1B-C003F995CC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-8.3996000008482952E-2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04-4326-9D1B-C003F995CC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04-4326-9D1B-C003F995CC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04-4326-9D1B-C003F995CC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04-4326-9D1B-C003F995CC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-8.3996000008482952E-2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04-4326-9D1B-C003F995CC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04-4326-9D1B-C003F995C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0952"/>
        <c:axId val="1"/>
      </c:scatterChart>
      <c:valAx>
        <c:axId val="722460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0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261316-5BD9-A6FF-08A4-F158CAEB2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17.553999999999998</v>
      </c>
      <c r="L1" s="32">
        <v>37.25159</v>
      </c>
      <c r="M1" s="33">
        <v>54007.66</v>
      </c>
      <c r="N1" s="33">
        <v>3.1208290000000001</v>
      </c>
      <c r="O1" s="31" t="s">
        <v>44</v>
      </c>
      <c r="P1" s="42">
        <v>12.45</v>
      </c>
      <c r="Q1" s="42">
        <v>13.45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54007.66</v>
      </c>
      <c r="D4" s="27">
        <v>3.1208290000000001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54007.66</v>
      </c>
      <c r="D7" s="28" t="s">
        <v>48</v>
      </c>
    </row>
    <row r="8" spans="1:19" x14ac:dyDescent="0.2">
      <c r="A8" t="s">
        <v>3</v>
      </c>
      <c r="C8" s="47">
        <f>N1</f>
        <v>3.1208290000000001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-7.4729537374095155E-5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57515.387799999997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3.1207542704626259</v>
      </c>
      <c r="E16" s="14" t="s">
        <v>30</v>
      </c>
      <c r="F16" s="35">
        <f ca="1">NOW()+15018.5+$C$5/24</f>
        <v>60354.812604629624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2035</v>
      </c>
    </row>
    <row r="18" spans="1:21" ht="14.25" thickTop="1" thickBot="1" x14ac:dyDescent="0.25">
      <c r="A18" s="16" t="s">
        <v>5</v>
      </c>
      <c r="B18" s="10"/>
      <c r="C18" s="19">
        <f ca="1">+C15</f>
        <v>57515.387799999997</v>
      </c>
      <c r="D18" s="20">
        <f ca="1">+C16</f>
        <v>3.1207542704626259</v>
      </c>
      <c r="E18" s="14" t="s">
        <v>36</v>
      </c>
      <c r="F18" s="23">
        <f ca="1">ROUND(2*(F16-$C$15)/$C$16,0)/2+F15</f>
        <v>911</v>
      </c>
    </row>
    <row r="19" spans="1:21" ht="13.5" thickTop="1" x14ac:dyDescent="0.2">
      <c r="E19" s="14" t="s">
        <v>31</v>
      </c>
      <c r="F19" s="18">
        <f ca="1">+$C$15+$C$16*F18-15018.5-$C$5/24</f>
        <v>45340.290773724788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54007.66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38989.160000000003</v>
      </c>
    </row>
    <row r="22" spans="1:21" x14ac:dyDescent="0.2">
      <c r="A22" s="44" t="s">
        <v>49</v>
      </c>
      <c r="B22" s="45" t="s">
        <v>50</v>
      </c>
      <c r="C22" s="46">
        <v>57515.387799999997</v>
      </c>
      <c r="D22" s="46">
        <v>1.5E-3</v>
      </c>
      <c r="E22">
        <f>+(C22-C$7)/C$8</f>
        <v>1123.9730853564849</v>
      </c>
      <c r="F22">
        <f>ROUND(2*E22,0)/2</f>
        <v>1124</v>
      </c>
      <c r="G22">
        <f>+C22-(C$7+F22*C$8)</f>
        <v>-8.3996000008482952E-2</v>
      </c>
      <c r="K22">
        <f>+G22</f>
        <v>-8.3996000008482952E-2</v>
      </c>
      <c r="O22">
        <f ca="1">+C$11+C$12*$F22</f>
        <v>-8.3996000008482952E-2</v>
      </c>
      <c r="Q22" s="2">
        <f>+C22-15018.5</f>
        <v>42496.887799999997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2024-02-14T06:30:09Z</dcterms:modified>
</cp:coreProperties>
</file>