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DC134609-8FD6-458B-9A82-53A63832B2AB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3" i="1" l="1"/>
  <c r="Q22" i="1"/>
  <c r="C8" i="1"/>
  <c r="E23" i="1"/>
  <c r="F23" i="1"/>
  <c r="G23" i="1"/>
  <c r="K23" i="1"/>
  <c r="C9" i="1"/>
  <c r="D9" i="1"/>
  <c r="D8" i="1"/>
  <c r="F16" i="1"/>
  <c r="C17" i="1"/>
  <c r="Q21" i="1"/>
  <c r="E21" i="1"/>
  <c r="F21" i="1"/>
  <c r="G21" i="1"/>
  <c r="E22" i="1"/>
  <c r="F22" i="1"/>
  <c r="G22" i="1"/>
  <c r="K22" i="1"/>
  <c r="I21" i="1"/>
  <c r="C12" i="1"/>
  <c r="C11" i="1"/>
  <c r="O21" i="1" l="1"/>
  <c r="O23" i="1"/>
  <c r="O22" i="1"/>
  <c r="C15" i="1"/>
  <c r="F18" i="1" s="1"/>
  <c r="C16" i="1"/>
  <c r="D18" i="1" s="1"/>
  <c r="F17" i="1"/>
  <c r="F19" i="1" l="1"/>
  <c r="C18" i="1"/>
</calcChain>
</file>

<file path=xl/sharedStrings.xml><?xml version="1.0" encoding="utf-8"?>
<sst xmlns="http://schemas.openxmlformats.org/spreadsheetml/2006/main" count="57" uniqueCount="52">
  <si>
    <t>IBVS 6244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</si>
  <si>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</si>
  <si>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</si>
  <si>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</si>
  <si>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</si>
  <si>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</si>
  <si>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</si>
  <si>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</si>
  <si>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</si>
  <si>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</si>
  <si>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</si>
  <si>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</si>
  <si>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</si>
  <si>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</si>
  <si>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</si>
  <si>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</si>
  <si>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</si>
  <si>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</si>
  <si>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</si>
  <si>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</si>
  <si>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</si>
  <si>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</si>
  <si>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</si>
  <si>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</si>
  <si>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</si>
  <si>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</si>
  <si>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</si>
  <si>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</si>
  <si>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</si>
  <si>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</si>
  <si>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</si>
  <si>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</si>
  <si>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</si>
  <si>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</si>
  <si>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</si>
  <si>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</si>
  <si>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</si>
  <si>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</si>
  <si>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</si>
  <si>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</si>
  <si>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</si>
  <si>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</si>
  <si>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 xml:space="preserve">V1331 Her  </t>
  </si>
  <si>
    <t>2017K</t>
  </si>
  <si>
    <t>G3102-2222</t>
  </si>
  <si>
    <t xml:space="preserve">EA        </t>
  </si>
  <si>
    <t>pr_6</t>
  </si>
  <si>
    <t xml:space="preserve">A0         </t>
  </si>
  <si>
    <t>V1331 Her   / GSC 3102-2222</t>
  </si>
  <si>
    <t>IBVS 6196</t>
  </si>
  <si>
    <t>I</t>
  </si>
  <si>
    <t>GCVS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</si>
</sst>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3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8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18" fillId="0" borderId="0"/>
    <xf numFmtId="0" fontId="17" fillId="0" borderId="0"/>
    <xf numFmtId="0" fontId="18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5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5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vertical="center"/>
    </xf>
    <xf numFmtId="0" fontId="17" fillId="0" borderId="5" xfId="0" applyNumberFormat="1" applyFont="1" applyBorder="1" applyAlignment="1">
      <alignment horizontal="left" vertical="center"/>
    </xf>
    <xf numFmtId="0" fontId="17" fillId="24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3" fillId="0" borderId="0" xfId="0" applyFont="1" applyAlignment="1">
      <alignment horizontal="center"/>
    </xf>
    <xf numFmtId="0" fontId="16" fillId="25" borderId="11" xfId="0" applyFont="1" applyFill="1" applyBorder="1" applyAlignment="1">
      <alignment horizontal="left" vertical="center"/>
    </xf>
    <xf numFmtId="0" fontId="16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7" fillId="25" borderId="11" xfId="0" applyFont="1" applyFill="1" applyBorder="1" applyAlignment="1">
      <alignment horizontal="left" vertical="center"/>
    </xf>
    <xf numFmtId="0" fontId="5" fillId="0" borderId="5" xfId="0" applyNumberFormat="1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vertical="center"/>
    </xf>
    <xf numFmtId="0" fontId="5" fillId="0" borderId="0" xfId="41" applyFont="1" applyAlignment="1">
      <alignment wrapText="1"/>
    </xf>
    <xf numFmtId="0" fontId="5" fillId="0" borderId="0" xfId="41" applyFont="1" applyAlignment="1">
      <alignment horizontal="center" wrapText="1"/>
    </xf>
    <xf numFmtId="0" fontId="5" fillId="0" borderId="0" xfId="41" applyFont="1" applyAlignment="1">
      <alignment horizontal="left" wrapText="1"/>
    </xf>
    <xf numFmtId="0" fontId="32" fillId="0" borderId="0" xfId="42" applyFont="1" applyAlignment="1">
      <alignment horizontal="left"/>
    </xf>
    <xf numFmtId="0" fontId="32" fillId="0" borderId="0" xfId="42" applyFont="1" applyAlignment="1">
      <alignment horizontal="left" wrapText="1"/>
    </xf>
    <xf numFmtId="0" fontId="0" fillId="0" borderId="0" xfId="0" applyAlignment="1">
      <alignment horizontal="right"/>
    </xf>
    <xf numFmtId="0" fontId="32" fillId="0" borderId="0" xfId="42" applyFont="1" applyAlignment="1">
      <alignment horizont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rmal_A_A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V1331 Her - O-C Diagr.</a:t>
            </a:r>
          </a:p>
        </c:rich>
      </c:tx>
      <c:layout>
        <c:manualLayout>
          <c:xMode val="edge"/>
          <c:yMode val="edge"/>
          <c:x val="0.3699248120300752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240601503759398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4.1999999999999997E-3</c:v>
                  </c:pt>
                  <c:pt idx="2">
                    <c:v>1.6999999999999999E-3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4.1999999999999997E-3</c:v>
                  </c:pt>
                  <c:pt idx="2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1719.5</c:v>
                </c:pt>
                <c:pt idx="2">
                  <c:v>1825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13F-4233-B55B-57F5E7A1F1A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1.6999999999999999E-3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1719.5</c:v>
                </c:pt>
                <c:pt idx="2">
                  <c:v>1825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13F-4233-B55B-57F5E7A1F1A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1.6999999999999999E-3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1719.5</c:v>
                </c:pt>
                <c:pt idx="2">
                  <c:v>1825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13F-4233-B55B-57F5E7A1F1A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1.6999999999999999E-3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1719.5</c:v>
                </c:pt>
                <c:pt idx="2">
                  <c:v>1825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-0.1481500000008964</c:v>
                </c:pt>
                <c:pt idx="2">
                  <c:v>-0.15789999999833526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13F-4233-B55B-57F5E7A1F1A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1.6999999999999999E-3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1719.5</c:v>
                </c:pt>
                <c:pt idx="2">
                  <c:v>1825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13F-4233-B55B-57F5E7A1F1A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1.6999999999999999E-3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1719.5</c:v>
                </c:pt>
                <c:pt idx="2">
                  <c:v>1825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13F-4233-B55B-57F5E7A1F1A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1.6999999999999999E-3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1719.5</c:v>
                </c:pt>
                <c:pt idx="2">
                  <c:v>1825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13F-4233-B55B-57F5E7A1F1A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1719.5</c:v>
                </c:pt>
                <c:pt idx="2">
                  <c:v>1825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1.9016492194823265E-5</c:v>
                </c:pt>
                <c:pt idx="1">
                  <c:v>-0.1484789582782004</c:v>
                </c:pt>
                <c:pt idx="2">
                  <c:v>-0.15759005821322611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13F-4233-B55B-57F5E7A1F1A0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1719.5</c:v>
                </c:pt>
                <c:pt idx="2">
                  <c:v>1825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13F-4233-B55B-57F5E7A1F1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7608080"/>
        <c:axId val="1"/>
      </c:scatterChart>
      <c:valAx>
        <c:axId val="3976080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76080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503759398496242"/>
          <c:y val="0.92397937099967764"/>
          <c:w val="0.71428571428571419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AC865D0-E7D8-CCC2-8C03-D4F76729BF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E8" sqref="E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48</v>
      </c>
      <c r="F1" s="37" t="s">
        <v>42</v>
      </c>
      <c r="G1" s="30" t="s">
        <v>43</v>
      </c>
      <c r="H1" s="38"/>
      <c r="I1" s="39" t="s">
        <v>44</v>
      </c>
      <c r="J1" s="40" t="s">
        <v>42</v>
      </c>
      <c r="K1" s="41">
        <v>18.092099999999999</v>
      </c>
      <c r="L1" s="32">
        <v>38.170569999999998</v>
      </c>
      <c r="M1" s="33">
        <v>51389.62</v>
      </c>
      <c r="N1" s="33">
        <v>3.5627</v>
      </c>
      <c r="O1" s="31" t="s">
        <v>45</v>
      </c>
      <c r="P1" s="42">
        <v>10.3</v>
      </c>
      <c r="Q1" s="42">
        <v>10.7</v>
      </c>
      <c r="R1" s="43" t="s">
        <v>46</v>
      </c>
      <c r="S1" s="31" t="s">
        <v>47</v>
      </c>
    </row>
    <row r="2" spans="1:19" x14ac:dyDescent="0.2">
      <c r="A2" t="s">
        <v>24</v>
      </c>
      <c r="B2" t="s">
        <v>45</v>
      </c>
      <c r="C2" s="29"/>
      <c r="D2" s="3"/>
    </row>
    <row r="3" spans="1:19" ht="13.5" thickBot="1" x14ac:dyDescent="0.25"/>
    <row r="4" spans="1:19" ht="14.25" thickTop="1" thickBot="1" x14ac:dyDescent="0.25">
      <c r="A4" s="5" t="s">
        <v>1</v>
      </c>
      <c r="C4" s="26">
        <v>51389.62</v>
      </c>
      <c r="D4" s="27">
        <v>3.5627</v>
      </c>
    </row>
    <row r="5" spans="1:19" ht="13.5" thickTop="1" x14ac:dyDescent="0.2">
      <c r="A5" s="9" t="s">
        <v>29</v>
      </c>
      <c r="B5" s="10"/>
      <c r="C5" s="11">
        <v>-9.5</v>
      </c>
      <c r="D5" s="10" t="s">
        <v>30</v>
      </c>
      <c r="E5" s="10"/>
    </row>
    <row r="6" spans="1:19" x14ac:dyDescent="0.2">
      <c r="A6" s="5" t="s">
        <v>2</v>
      </c>
    </row>
    <row r="7" spans="1:19" x14ac:dyDescent="0.2">
      <c r="A7" t="s">
        <v>3</v>
      </c>
      <c r="C7" s="49">
        <v>51389.62</v>
      </c>
      <c r="D7" s="28" t="s">
        <v>51</v>
      </c>
    </row>
    <row r="8" spans="1:19" x14ac:dyDescent="0.2">
      <c r="A8" t="s">
        <v>4</v>
      </c>
      <c r="C8" s="49">
        <f>N1</f>
        <v>3.5627</v>
      </c>
      <c r="D8" s="28" t="str">
        <f>D7</f>
        <v>GCVS</v>
      </c>
    </row>
    <row r="9" spans="1:19" x14ac:dyDescent="0.2">
      <c r="A9" s="24" t="s">
        <v>33</v>
      </c>
      <c r="B9" s="36">
        <v>21</v>
      </c>
      <c r="C9" s="22" t="str">
        <f>"F"&amp;B9</f>
        <v>F21</v>
      </c>
      <c r="D9" s="23" t="str">
        <f>"G"&amp;B9</f>
        <v>G21</v>
      </c>
    </row>
    <row r="10" spans="1:19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19" x14ac:dyDescent="0.2">
      <c r="A11" s="10" t="s">
        <v>16</v>
      </c>
      <c r="B11" s="10"/>
      <c r="C11" s="21">
        <f ca="1">INTERCEPT(INDIRECT($D$9):G992,INDIRECT($C$9):F992)</f>
        <v>1.9016492194823265E-5</v>
      </c>
      <c r="D11" s="3"/>
      <c r="E11" s="10"/>
    </row>
    <row r="12" spans="1:19" x14ac:dyDescent="0.2">
      <c r="A12" s="10" t="s">
        <v>17</v>
      </c>
      <c r="B12" s="10"/>
      <c r="C12" s="21">
        <f ca="1">SLOPE(INDIRECT($D$9):G992,INDIRECT($C$9):F992)</f>
        <v>-8.636113682488818E-5</v>
      </c>
      <c r="D12" s="3"/>
      <c r="E12" s="10"/>
    </row>
    <row r="13" spans="1:19" x14ac:dyDescent="0.2">
      <c r="A13" s="10" t="s">
        <v>19</v>
      </c>
      <c r="B13" s="10"/>
      <c r="C13" s="3" t="s">
        <v>14</v>
      </c>
    </row>
    <row r="14" spans="1:19" x14ac:dyDescent="0.2">
      <c r="A14" s="10"/>
      <c r="B14" s="10"/>
      <c r="C14" s="10"/>
    </row>
    <row r="15" spans="1:19" x14ac:dyDescent="0.2">
      <c r="A15" s="12" t="s">
        <v>18</v>
      </c>
      <c r="B15" s="10"/>
      <c r="C15" s="13">
        <f ca="1">(C7+C11)+(C8+C12)*INT(MAX(F21:F3533))</f>
        <v>57891.38990994179</v>
      </c>
      <c r="E15" s="14" t="s">
        <v>35</v>
      </c>
      <c r="F15" s="34">
        <v>1</v>
      </c>
    </row>
    <row r="16" spans="1:19" x14ac:dyDescent="0.2">
      <c r="A16" s="16" t="s">
        <v>5</v>
      </c>
      <c r="B16" s="10"/>
      <c r="C16" s="17">
        <f ca="1">+C8+C12</f>
        <v>3.5626136388631751</v>
      </c>
      <c r="E16" s="14" t="s">
        <v>31</v>
      </c>
      <c r="F16" s="35">
        <f ca="1">NOW()+15018.5+$C$5/24</f>
        <v>60354.825461458327</v>
      </c>
    </row>
    <row r="17" spans="1:21" ht="13.5" thickBot="1" x14ac:dyDescent="0.25">
      <c r="A17" s="14" t="s">
        <v>28</v>
      </c>
      <c r="B17" s="10"/>
      <c r="C17" s="10">
        <f>COUNT(C21:C2191)</f>
        <v>3</v>
      </c>
      <c r="E17" s="14" t="s">
        <v>36</v>
      </c>
      <c r="F17" s="15">
        <f ca="1">ROUND(2*(F16-$C$7)/$C$8,0)/2+F15</f>
        <v>2517.5</v>
      </c>
    </row>
    <row r="18" spans="1:21" ht="14.25" thickTop="1" thickBot="1" x14ac:dyDescent="0.25">
      <c r="A18" s="16" t="s">
        <v>6</v>
      </c>
      <c r="B18" s="10"/>
      <c r="C18" s="19">
        <f ca="1">+C15</f>
        <v>57891.38990994179</v>
      </c>
      <c r="D18" s="20">
        <f ca="1">+C16</f>
        <v>3.5626136388631751</v>
      </c>
      <c r="E18" s="14" t="s">
        <v>37</v>
      </c>
      <c r="F18" s="23">
        <f ca="1">ROUND(2*(F16-$C$15)/$C$16,0)/2+F15</f>
        <v>692.5</v>
      </c>
    </row>
    <row r="19" spans="1:21" ht="13.5" thickTop="1" x14ac:dyDescent="0.2">
      <c r="E19" s="14" t="s">
        <v>32</v>
      </c>
      <c r="F19" s="18">
        <f ca="1">+$C$15+$C$16*F18-15018.5-$C$5/24</f>
        <v>45340.395688187877</v>
      </c>
    </row>
    <row r="20" spans="1:21" ht="13.5" thickBot="1" x14ac:dyDescent="0.25">
      <c r="A20" s="4" t="s">
        <v>7</v>
      </c>
      <c r="B20" s="4" t="s">
        <v>8</v>
      </c>
      <c r="C20" s="4" t="s">
        <v>9</v>
      </c>
      <c r="D20" s="4" t="s">
        <v>13</v>
      </c>
      <c r="E20" s="4" t="s">
        <v>10</v>
      </c>
      <c r="F20" s="4" t="s">
        <v>11</v>
      </c>
      <c r="G20" s="4" t="s">
        <v>12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  <c r="U20" s="25" t="s">
        <v>34</v>
      </c>
    </row>
    <row r="21" spans="1:21" x14ac:dyDescent="0.2">
      <c r="A21" t="s">
        <v>51</v>
      </c>
      <c r="B21" s="3"/>
      <c r="C21" s="8">
        <v>51389.62</v>
      </c>
      <c r="D21" s="8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1.9016492194823265E-5</v>
      </c>
      <c r="Q21" s="2">
        <f>+C21-15018.5</f>
        <v>36371.120000000003</v>
      </c>
    </row>
    <row r="22" spans="1:21" x14ac:dyDescent="0.2">
      <c r="A22" s="44" t="s">
        <v>49</v>
      </c>
      <c r="B22" s="45" t="s">
        <v>50</v>
      </c>
      <c r="C22" s="46">
        <v>57515.534500000002</v>
      </c>
      <c r="D22" s="46">
        <v>4.1999999999999997E-3</v>
      </c>
      <c r="E22">
        <f>+(C22-C$7)/C$8</f>
        <v>1719.458416369607</v>
      </c>
      <c r="F22">
        <f>ROUND(2*E22,0)/2</f>
        <v>1719.5</v>
      </c>
      <c r="G22">
        <f>+C22-(C$7+F22*C$8)</f>
        <v>-0.1481500000008964</v>
      </c>
      <c r="K22">
        <f>+G22</f>
        <v>-0.1481500000008964</v>
      </c>
      <c r="O22">
        <f ca="1">+C$11+C$12*$F22</f>
        <v>-0.1484789582782004</v>
      </c>
      <c r="Q22" s="2">
        <f>+C22-15018.5</f>
        <v>42497.034500000002</v>
      </c>
    </row>
    <row r="23" spans="1:21" x14ac:dyDescent="0.2">
      <c r="A23" s="47" t="s">
        <v>0</v>
      </c>
      <c r="B23" s="50" t="s">
        <v>50</v>
      </c>
      <c r="C23" s="48">
        <v>57891.389600000002</v>
      </c>
      <c r="D23" s="48">
        <v>1.6999999999999999E-3</v>
      </c>
      <c r="E23">
        <f>+(C23-C$7)/C$8</f>
        <v>1824.9556796811405</v>
      </c>
      <c r="F23">
        <f>ROUND(2*E23,0)/2</f>
        <v>1825</v>
      </c>
      <c r="G23">
        <f>+C23-(C$7+F23*C$8)</f>
        <v>-0.15789999999833526</v>
      </c>
      <c r="K23">
        <f>+G23</f>
        <v>-0.15789999999833526</v>
      </c>
      <c r="O23">
        <f ca="1">+C$11+C$12*$F23</f>
        <v>-0.15759005821322611</v>
      </c>
      <c r="Q23" s="2">
        <f>+C23-15018.5</f>
        <v>42872.889600000002</v>
      </c>
    </row>
    <row r="24" spans="1:21" x14ac:dyDescent="0.2">
      <c r="B24" s="3"/>
      <c r="C24" s="8"/>
      <c r="D24" s="8"/>
      <c r="Q24" s="2"/>
    </row>
    <row r="25" spans="1:21" x14ac:dyDescent="0.2">
      <c r="B25" s="3"/>
      <c r="C25" s="8"/>
      <c r="D25" s="8"/>
      <c r="Q25" s="2"/>
    </row>
    <row r="26" spans="1:21" x14ac:dyDescent="0.2">
      <c r="B26" s="3"/>
      <c r="C26" s="8"/>
      <c r="D26" s="8"/>
      <c r="Q26" s="2"/>
    </row>
    <row r="27" spans="1:21" x14ac:dyDescent="0.2">
      <c r="B27" s="3"/>
      <c r="C27" s="8"/>
      <c r="D27" s="8"/>
      <c r="Q27" s="2"/>
    </row>
    <row r="28" spans="1:21" x14ac:dyDescent="0.2">
      <c r="B28" s="3"/>
      <c r="C28" s="8"/>
      <c r="D28" s="8"/>
      <c r="Q28" s="2"/>
    </row>
    <row r="29" spans="1:21" x14ac:dyDescent="0.2">
      <c r="B29" s="3"/>
      <c r="C29" s="8"/>
      <c r="D29" s="8"/>
      <c r="Q29" s="2"/>
    </row>
    <row r="30" spans="1:21" x14ac:dyDescent="0.2">
      <c r="B30" s="3"/>
      <c r="C30" s="8"/>
      <c r="D30" s="8"/>
      <c r="Q30" s="2"/>
    </row>
    <row r="31" spans="1:21" x14ac:dyDescent="0.2">
      <c r="B31" s="3"/>
      <c r="C31" s="8"/>
      <c r="D31" s="8"/>
      <c r="Q31" s="2"/>
    </row>
    <row r="32" spans="1:21" x14ac:dyDescent="0.2">
      <c r="B32" s="3"/>
      <c r="C32" s="8"/>
      <c r="D32" s="8"/>
      <c r="Q32" s="2"/>
    </row>
    <row r="33" spans="2:17" x14ac:dyDescent="0.2">
      <c r="B33" s="3"/>
      <c r="C33" s="8"/>
      <c r="D33" s="8"/>
      <c r="Q33" s="2"/>
    </row>
    <row r="34" spans="2:17" x14ac:dyDescent="0.2">
      <c r="B34" s="3"/>
      <c r="C34" s="8"/>
      <c r="D34" s="8"/>
    </row>
    <row r="35" spans="2:17" x14ac:dyDescent="0.2">
      <c r="B35" s="3"/>
      <c r="C35" s="8"/>
      <c r="D35" s="8"/>
    </row>
    <row r="36" spans="2:17" x14ac:dyDescent="0.2">
      <c r="B36" s="3"/>
      <c r="C36" s="8"/>
      <c r="D36" s="8"/>
    </row>
    <row r="37" spans="2:17" x14ac:dyDescent="0.2">
      <c r="B37" s="3"/>
      <c r="C37" s="8"/>
      <c r="D37" s="8"/>
    </row>
    <row r="38" spans="2:17" x14ac:dyDescent="0.2">
      <c r="C38" s="8"/>
      <c r="D38" s="8"/>
    </row>
    <row r="39" spans="2:17" x14ac:dyDescent="0.2">
      <c r="C39" s="8"/>
      <c r="D39" s="8"/>
    </row>
    <row r="40" spans="2:17" x14ac:dyDescent="0.2">
      <c r="C40" s="8"/>
      <c r="D40" s="8"/>
    </row>
    <row r="41" spans="2:17" x14ac:dyDescent="0.2">
      <c r="C41" s="8"/>
      <c r="D41" s="8"/>
    </row>
    <row r="42" spans="2:17" x14ac:dyDescent="0.2">
      <c r="C42" s="8"/>
      <c r="D42" s="8"/>
    </row>
    <row r="43" spans="2:17" x14ac:dyDescent="0.2">
      <c r="C43" s="8"/>
      <c r="D43" s="8"/>
    </row>
    <row r="44" spans="2:17" x14ac:dyDescent="0.2">
      <c r="C44" s="8"/>
      <c r="D44" s="8"/>
    </row>
    <row r="45" spans="2:17" x14ac:dyDescent="0.2">
      <c r="C45" s="8"/>
      <c r="D45" s="8"/>
    </row>
    <row r="46" spans="2:17" x14ac:dyDescent="0.2">
      <c r="C46" s="8"/>
      <c r="D46" s="8"/>
    </row>
    <row r="47" spans="2:17" x14ac:dyDescent="0.2">
      <c r="C47" s="8"/>
      <c r="D47" s="8"/>
    </row>
    <row r="48" spans="2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hyperlinks>
    <hyperlink ref="H64315" r:id="rId1" display="http://vsolj.cetus-net.org/bulletin.html"/>
    <hyperlink ref="H64308" r:id="rId2" display="https://www.aavso.org/ejaavso"/>
    <hyperlink ref="AP459" r:id="rId3" display="http://cdsbib.u-strasbg.fr/cgi-bin/cdsbib?1990RMxAA..21..381G"/>
    <hyperlink ref="AP463" r:id="rId4" display="http://cdsbib.u-strasbg.fr/cgi-bin/cdsbib?1990RMxAA..21..381G"/>
    <hyperlink ref="AP462" r:id="rId5" display="http://cdsbib.u-strasbg.fr/cgi-bin/cdsbib?1990RMxAA..21..381G"/>
    <hyperlink ref="AP443" r:id="rId6" display="http://cdsbib.u-strasbg.fr/cgi-bin/cdsbib?1990RMxAA..21..381G"/>
    <hyperlink ref="I64315" r:id="rId7" display="http://vsolj.cetus-net.org/bulletin.html"/>
    <hyperlink ref="AQ599" r:id="rId8" display="http://cdsbib.u-strasbg.fr/cgi-bin/cdsbib?1990RMxAA..21..381G"/>
    <hyperlink ref="AQ55365" r:id="rId9" display="http://cdsbib.u-strasbg.fr/cgi-bin/cdsbib?1990RMxAA..21..381G"/>
    <hyperlink ref="AQ600" r:id="rId10" display="http://cdsbib.u-strasbg.fr/cgi-bin/cdsbib?1990RMxAA..21..381G"/>
    <hyperlink ref="H64312" r:id="rId11" display="https://www.aavso.org/ejaavso"/>
    <hyperlink ref="H1485" r:id="rId12" display="http://vsolj.cetus-net.org/bulletin.html"/>
    <hyperlink ref="AP2729" r:id="rId13" display="http://cdsbib.u-strasbg.fr/cgi-bin/cdsbib?1990RMxAA..21..381G"/>
    <hyperlink ref="AP2732" r:id="rId14" display="http://cdsbib.u-strasbg.fr/cgi-bin/cdsbib?1990RMxAA..21..381G"/>
    <hyperlink ref="AP2730" r:id="rId15" display="http://cdsbib.u-strasbg.fr/cgi-bin/cdsbib?1990RMxAA..21..381G"/>
    <hyperlink ref="AP2714" r:id="rId16" display="http://cdsbib.u-strasbg.fr/cgi-bin/cdsbib?1990RMxAA..21..381G"/>
    <hyperlink ref="I1485" r:id="rId17" display="http://vsolj.cetus-net.org/bulletin.html"/>
    <hyperlink ref="AQ2943" r:id="rId18" display="http://cdsbib.u-strasbg.fr/cgi-bin/cdsbib?1990RMxAA..21..381G"/>
    <hyperlink ref="AQ65180" r:id="rId19" display="http://cdsbib.u-strasbg.fr/cgi-bin/cdsbib?1990RMxAA..21..381G"/>
    <hyperlink ref="AQ2947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2024-02-14T06:48:39Z</dcterms:modified>
</cp:coreProperties>
</file>