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1E62225-E55F-411E-8E3D-58D760E83C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C17" i="1"/>
  <c r="G21" i="1"/>
  <c r="Q21" i="1"/>
  <c r="H21" i="1"/>
  <c r="C12" i="1"/>
  <c r="C16" i="1" l="1"/>
  <c r="D18" i="1" s="1"/>
  <c r="E15" i="1"/>
  <c r="C11" i="1"/>
  <c r="C15" i="1" l="1"/>
  <c r="O21" i="1"/>
  <c r="S21" i="1" s="1"/>
  <c r="O22" i="1"/>
  <c r="S22" i="1" s="1"/>
  <c r="O23" i="1"/>
  <c r="S23" i="1" s="1"/>
  <c r="O24" i="1"/>
  <c r="S24" i="1" s="1"/>
  <c r="O26" i="1"/>
  <c r="S26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<sst xmlns="http://schemas.openxmlformats.org/spreadsheetml/2006/main" count="62" uniqueCount="55">
  <si>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</si>
  <si>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</si>
  <si>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</si>
  <si>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</si>
  <si>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</si>
  <si>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</si>
  <si>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</si>
  <si>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</si>
  <si>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</si>
  <si>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</si>
  <si>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</si>
  <si>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</si>
  <si>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</si>
  <si>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</si>
  <si>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</si>
  <si>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</si>
  <si>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</si>
  <si>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</si>
  <si>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</si>
  <si>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</si>
  <si>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</si>
  <si>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</si>
  <si>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</si>
  <si>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</si>
  <si>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</si>
  <si>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</si>
  <si>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</si>
  <si>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</si>
  <si>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</si>
  <si>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</si>
  <si>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</si>
  <si>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</si>
  <si>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</si>
  <si>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</si>
  <si>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</si>
  <si>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</si>
  <si>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</si>
  <si>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</si>
  <si>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</si>
  <si>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</si>
  <si>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</si>
  <si>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</si>
  <si>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G2043-0227</t>
  </si>
  <si>
    <t>G2043-0227_Her.xls</t>
  </si>
  <si>
    <t>EW</t>
  </si>
  <si>
    <t>Her</t>
  </si>
  <si>
    <t>VSX</t>
  </si>
  <si>
    <t>IBVS 5894</t>
  </si>
  <si>
    <t>I</t>
  </si>
  <si>
    <t>II</t>
  </si>
  <si>
    <t>IBVS 5945</t>
  </si>
  <si>
    <t>IBVS 5992</t>
  </si>
  <si>
    <t>IBVS 6029</t>
  </si>
  <si>
    <t>V1368 Her / GSC 2043-0227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</si>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</sst>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V1369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9B-4656-A59A-F37CAB948D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7.7149999124230817E-3</c:v>
                </c:pt>
                <c:pt idx="2">
                  <c:v>6.6904999112011865E-3</c:v>
                </c:pt>
                <c:pt idx="3">
                  <c:v>3.826999913144391E-3</c:v>
                </c:pt>
                <c:pt idx="4">
                  <c:v>1.0525999910896644E-2</c:v>
                </c:pt>
                <c:pt idx="5">
                  <c:v>1.3205499912146479E-2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9B-4656-A59A-F37CAB948D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9B-4656-A59A-F37CAB948D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9B-4656-A59A-F37CAB948D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9B-4656-A59A-F37CAB948D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9B-4656-A59A-F37CAB948D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9B-4656-A59A-F37CAB948D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3.8420221289813027E-3</c:v>
                </c:pt>
                <c:pt idx="1">
                  <c:v>4.2716006008531992E-3</c:v>
                </c:pt>
                <c:pt idx="2">
                  <c:v>4.2729023537982653E-3</c:v>
                </c:pt>
                <c:pt idx="3">
                  <c:v>6.6459979726542252E-3</c:v>
                </c:pt>
                <c:pt idx="4">
                  <c:v>9.8977768294299731E-3</c:v>
                </c:pt>
                <c:pt idx="5">
                  <c:v>1.3033699674094814E-2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9B-4656-A59A-F37CAB948D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</c:v>
                </c:pt>
                <c:pt idx="2">
                  <c:v>165.5</c:v>
                </c:pt>
                <c:pt idx="3">
                  <c:v>1077</c:v>
                </c:pt>
                <c:pt idx="4">
                  <c:v>2326</c:v>
                </c:pt>
                <c:pt idx="5">
                  <c:v>3530.5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9B-4656-A59A-F37CAB94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41992"/>
        <c:axId val="1"/>
      </c:scatterChart>
      <c:valAx>
        <c:axId val="51604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04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9525</xdr:rowOff>
    </xdr:from>
    <xdr:to>
      <xdr:col>17</xdr:col>
      <xdr:colOff>180975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682C0A-C784-FE2C-DD92-AC1631AC1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53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54938.867000000086</v>
      </c>
      <c r="D7" s="29" t="s">
        <v>46</v>
      </c>
    </row>
    <row r="8" spans="1:7" x14ac:dyDescent="0.2">
      <c r="A8" t="s">
        <v>3</v>
      </c>
      <c r="C8" s="36">
        <v>0.31384899999999999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3.8420221289813027E-3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2.6035058901327044E-6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60354.829307291664</v>
      </c>
    </row>
    <row r="15" spans="1:7" x14ac:dyDescent="0.2">
      <c r="A15" s="11" t="s">
        <v>17</v>
      </c>
      <c r="B15" s="9"/>
      <c r="C15" s="12">
        <f ca="1">(C7+C11)+(C8+C12)*INT(MAX(F21:F3533))</f>
        <v>56046.76700239801</v>
      </c>
      <c r="D15" s="13" t="s">
        <v>38</v>
      </c>
      <c r="E15" s="14">
        <f ca="1">ROUND(2*(E14-$C$7)/$C$8,0)/2+E13</f>
        <v>17257.5</v>
      </c>
    </row>
    <row r="16" spans="1:7" x14ac:dyDescent="0.2">
      <c r="A16" s="15" t="s">
        <v>4</v>
      </c>
      <c r="B16" s="9"/>
      <c r="C16" s="16">
        <f ca="1">+C8+C12</f>
        <v>0.31385160350589014</v>
      </c>
      <c r="D16" s="13" t="s">
        <v>39</v>
      </c>
      <c r="E16" s="23">
        <f ca="1">ROUND(2*(E14-$C$15)/$C$16,0)/2+E13</f>
        <v>13727.5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45337.060722858449</v>
      </c>
    </row>
    <row r="18" spans="1:19" ht="14.25" thickTop="1" thickBot="1" x14ac:dyDescent="0.25">
      <c r="A18" s="15" t="s">
        <v>5</v>
      </c>
      <c r="B18" s="9"/>
      <c r="C18" s="18">
        <f ca="1">+C15</f>
        <v>56046.76700239801</v>
      </c>
      <c r="D18" s="19">
        <f ca="1">+C16</f>
        <v>0.31385160350589014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2.8577557778601318E-3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54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54938.867000000086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3.8420221289813027E-3</v>
      </c>
      <c r="Q21" s="1">
        <f t="shared" ref="Q21:Q26" si="4">+C21-15018.5</f>
        <v>39920.367000000086</v>
      </c>
      <c r="S21">
        <f t="shared" ref="S21:S26" ca="1" si="5">+(O21-G21)^2</f>
        <v>1.4761134039582022E-5</v>
      </c>
    </row>
    <row r="22" spans="1:19" x14ac:dyDescent="0.2">
      <c r="A22" s="32" t="s">
        <v>47</v>
      </c>
      <c r="B22" s="33" t="s">
        <v>48</v>
      </c>
      <c r="C22" s="32">
        <v>54990.659800000001</v>
      </c>
      <c r="D22" s="32">
        <v>6.9999999999999999E-4</v>
      </c>
      <c r="E22">
        <f t="shared" si="0"/>
        <v>165.02458188465022</v>
      </c>
      <c r="F22">
        <f t="shared" si="1"/>
        <v>165</v>
      </c>
      <c r="G22">
        <f t="shared" si="2"/>
        <v>7.7149999124230817E-3</v>
      </c>
      <c r="I22">
        <f>+G22</f>
        <v>7.7149999124230817E-3</v>
      </c>
      <c r="O22">
        <f t="shared" ca="1" si="3"/>
        <v>4.2716006008531992E-3</v>
      </c>
      <c r="Q22" s="1">
        <f t="shared" si="4"/>
        <v>39972.159800000001</v>
      </c>
      <c r="S22">
        <f t="shared" ca="1" si="5"/>
        <v>1.185699881891994E-5</v>
      </c>
    </row>
    <row r="23" spans="1:19" x14ac:dyDescent="0.2">
      <c r="A23" s="32" t="s">
        <v>47</v>
      </c>
      <c r="B23" s="33" t="s">
        <v>49</v>
      </c>
      <c r="C23" s="32">
        <v>54990.815699999999</v>
      </c>
      <c r="D23" s="32">
        <v>8.9999999999999998E-4</v>
      </c>
      <c r="E23">
        <f t="shared" si="0"/>
        <v>165.52131757601114</v>
      </c>
      <c r="F23">
        <f t="shared" si="1"/>
        <v>165.5</v>
      </c>
      <c r="G23">
        <f t="shared" si="2"/>
        <v>6.6904999112011865E-3</v>
      </c>
      <c r="I23">
        <f>+G23</f>
        <v>6.6904999112011865E-3</v>
      </c>
      <c r="O23">
        <f t="shared" ca="1" si="3"/>
        <v>4.2729023537982653E-3</v>
      </c>
      <c r="Q23" s="1">
        <f t="shared" si="4"/>
        <v>39972.315699999999</v>
      </c>
      <c r="S23">
        <f t="shared" ca="1" si="5"/>
        <v>5.8447779495605705E-6</v>
      </c>
    </row>
    <row r="24" spans="1:19" x14ac:dyDescent="0.2">
      <c r="A24" s="32" t="s">
        <v>50</v>
      </c>
      <c r="B24" s="33" t="s">
        <v>48</v>
      </c>
      <c r="C24" s="32">
        <v>55276.886200000001</v>
      </c>
      <c r="D24" s="32">
        <v>8.9999999999999998E-4</v>
      </c>
      <c r="E24">
        <f t="shared" si="0"/>
        <v>1077.012193761698</v>
      </c>
      <c r="F24">
        <f t="shared" si="1"/>
        <v>1077</v>
      </c>
      <c r="G24">
        <f t="shared" si="2"/>
        <v>3.826999913144391E-3</v>
      </c>
      <c r="I24">
        <f>+G24</f>
        <v>3.826999913144391E-3</v>
      </c>
      <c r="O24">
        <f t="shared" ca="1" si="3"/>
        <v>6.6459979726542252E-3</v>
      </c>
      <c r="Q24" s="1">
        <f t="shared" si="4"/>
        <v>40258.386200000001</v>
      </c>
      <c r="S24">
        <f t="shared" ca="1" si="5"/>
        <v>7.9467500595202105E-6</v>
      </c>
    </row>
    <row r="25" spans="1:19" x14ac:dyDescent="0.2">
      <c r="A25" s="32" t="s">
        <v>51</v>
      </c>
      <c r="B25" s="33" t="s">
        <v>48</v>
      </c>
      <c r="C25" s="32">
        <v>55668.890299999999</v>
      </c>
      <c r="D25" s="32">
        <v>4.0000000000000002E-4</v>
      </c>
      <c r="E25">
        <f t="shared" si="0"/>
        <v>2326.0335384210671</v>
      </c>
      <c r="F25">
        <f t="shared" si="1"/>
        <v>2326</v>
      </c>
      <c r="G25">
        <f t="shared" si="2"/>
        <v>1.0525999910896644E-2</v>
      </c>
      <c r="I25">
        <f>+G25</f>
        <v>1.0525999910896644E-2</v>
      </c>
      <c r="O25">
        <f t="shared" ca="1" si="3"/>
        <v>9.8977768294299731E-3</v>
      </c>
      <c r="Q25" s="1">
        <f t="shared" si="4"/>
        <v>40650.390299999999</v>
      </c>
      <c r="S25">
        <f t="shared" ca="1" si="5"/>
        <v>3.9466424008747938E-7</v>
      </c>
    </row>
    <row r="26" spans="1:19" x14ac:dyDescent="0.2">
      <c r="A26" s="34" t="s">
        <v>52</v>
      </c>
      <c r="B26" s="35" t="s">
        <v>49</v>
      </c>
      <c r="C26" s="34">
        <v>56046.924099999997</v>
      </c>
      <c r="D26" s="34">
        <v>2.0000000000000001E-4</v>
      </c>
      <c r="E26">
        <f t="shared" si="0"/>
        <v>3530.5420759661843</v>
      </c>
      <c r="F26">
        <f t="shared" si="1"/>
        <v>3530.5</v>
      </c>
      <c r="G26">
        <f t="shared" si="2"/>
        <v>1.3205499912146479E-2</v>
      </c>
      <c r="I26">
        <f>+G26</f>
        <v>1.3205499912146479E-2</v>
      </c>
      <c r="O26">
        <f t="shared" ca="1" si="3"/>
        <v>1.3033699674094814E-2</v>
      </c>
      <c r="Q26" s="1">
        <f t="shared" si="4"/>
        <v>41028.424099999997</v>
      </c>
      <c r="S26">
        <f t="shared" ca="1" si="5"/>
        <v>2.9515321794608734E-8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2024-02-14T06:54:12Z</dcterms:modified>
</cp:coreProperties>
</file>