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24CF55-0211-4CAB-9C29-DA4ABE2FA5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2" i="1" l="1"/>
  <c r="S22" i="1" s="1"/>
  <c r="O24" i="1"/>
  <c r="S24" i="1" s="1"/>
  <c r="O21" i="1"/>
  <c r="S21" i="1" s="1"/>
  <c r="O23" i="1"/>
  <c r="S23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<sst xmlns="http://schemas.openxmlformats.org/spreadsheetml/2006/main" count="58" uniqueCount="54">
  <si>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</si>
  <si>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</si>
  <si>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</si>
  <si>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</si>
  <si>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</si>
  <si>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</si>
  <si>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</si>
  <si>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</si>
  <si>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</si>
  <si>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</si>
  <si>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</si>
  <si>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</si>
  <si>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</si>
  <si>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</si>
  <si>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</si>
  <si>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</si>
  <si>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</si>
  <si>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</si>
  <si>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</si>
  <si>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</si>
  <si>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</si>
  <si>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</si>
  <si>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</si>
  <si>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</si>
  <si>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</si>
  <si>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</si>
  <si>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</si>
  <si>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</si>
  <si>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</si>
  <si>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</si>
  <si>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</si>
  <si>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</si>
  <si>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</si>
  <si>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</si>
  <si>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</si>
  <si>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</si>
  <si>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</si>
  <si>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</si>
  <si>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</si>
  <si>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</si>
  <si>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</si>
  <si>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</si>
  <si>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G0960-0163</t>
  </si>
  <si>
    <t>G0960-0163_Her.xls</t>
  </si>
  <si>
    <t>EW</t>
  </si>
  <si>
    <t>Her</t>
  </si>
  <si>
    <t>VSX</t>
  </si>
  <si>
    <t>IBVS 5945</t>
  </si>
  <si>
    <t>I</t>
  </si>
  <si>
    <t>IBVS 5992</t>
  </si>
  <si>
    <t>IBVS 6029</t>
  </si>
  <si>
    <t>II</t>
  </si>
  <si>
    <t>CCD</t>
  </si>
  <si>
    <t>V1380 Her / GSC 0960-0163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</si>
</sst>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V1380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53-4AC1-B473-E19B84F267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3.5279998992336914E-3</c:v>
                </c:pt>
                <c:pt idx="2">
                  <c:v>8.5779998989892192E-3</c:v>
                </c:pt>
                <c:pt idx="3">
                  <c:v>8.1329999011359178E-3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53-4AC1-B473-E19B84F267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53-4AC1-B473-E19B84F267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53-4AC1-B473-E19B84F267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53-4AC1-B473-E19B84F267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53-4AC1-B473-E19B84F267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53-4AC1-B473-E19B84F267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-2.0282941923730011E-4</c:v>
                </c:pt>
                <c:pt idx="1">
                  <c:v>4.7267684007458654E-3</c:v>
                </c:pt>
                <c:pt idx="2">
                  <c:v>6.9336634922060256E-3</c:v>
                </c:pt>
                <c:pt idx="3">
                  <c:v>8.7813972256442392E-3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53-4AC1-B473-E19B84F267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2848</c:v>
                </c:pt>
                <c:pt idx="2">
                  <c:v>4123</c:v>
                </c:pt>
                <c:pt idx="3">
                  <c:v>5190.5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53-4AC1-B473-E19B84F26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5632"/>
        <c:axId val="1"/>
      </c:scatterChart>
      <c:valAx>
        <c:axId val="72246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5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FB35F1-61C9-98BD-0D96-BCCC23D7F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31" sqref="K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53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6">
        <v>54349.529000000097</v>
      </c>
      <c r="D7" s="29" t="s">
        <v>46</v>
      </c>
    </row>
    <row r="8" spans="1:7" x14ac:dyDescent="0.2">
      <c r="A8" t="s">
        <v>3</v>
      </c>
      <c r="C8" s="36">
        <v>0.32701400000000003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-2.0282941923730011E-4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1.7308981109491453E-6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60354.831531018513</v>
      </c>
    </row>
    <row r="15" spans="1:7" x14ac:dyDescent="0.2">
      <c r="A15" s="11" t="s">
        <v>17</v>
      </c>
      <c r="B15" s="9"/>
      <c r="C15" s="12">
        <f ca="1">(C7+C11)+(C8+C12)*INT(MAX(F21:F3533))</f>
        <v>56046.740440531874</v>
      </c>
      <c r="D15" s="13" t="s">
        <v>38</v>
      </c>
      <c r="E15" s="14">
        <f ca="1">ROUND(2*(E14-$C$7)/$C$8,0)/2+E13</f>
        <v>18365</v>
      </c>
    </row>
    <row r="16" spans="1:7" x14ac:dyDescent="0.2">
      <c r="A16" s="15" t="s">
        <v>4</v>
      </c>
      <c r="B16" s="9"/>
      <c r="C16" s="16">
        <f ca="1">+C8+C12</f>
        <v>0.32701573089811098</v>
      </c>
      <c r="D16" s="13" t="s">
        <v>39</v>
      </c>
      <c r="E16" s="23">
        <f ca="1">ROUND(2*(E14-$C$15)/$C$16,0)/2+E13</f>
        <v>13175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45337.068528447824</v>
      </c>
    </row>
    <row r="18" spans="1:19" ht="14.25" thickTop="1" thickBot="1" x14ac:dyDescent="0.25">
      <c r="A18" s="15" t="s">
        <v>5</v>
      </c>
      <c r="B18" s="9"/>
      <c r="C18" s="18">
        <f ca="1">+C15</f>
        <v>56046.740440531874</v>
      </c>
      <c r="D18" s="19">
        <f ca="1">+C16</f>
        <v>0.32701573089811098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1.2386076864269947E-3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54349.529000000097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-2.0282941923730011E-4</v>
      </c>
      <c r="Q21" s="1">
        <f>+C21-15018.5</f>
        <v>39331.029000000097</v>
      </c>
      <c r="S21">
        <f ca="1">+(O21-G21)^2</f>
        <v>4.1139773308140449E-8</v>
      </c>
    </row>
    <row r="22" spans="1:19" x14ac:dyDescent="0.2">
      <c r="A22" s="32" t="s">
        <v>47</v>
      </c>
      <c r="B22" s="33" t="s">
        <v>48</v>
      </c>
      <c r="C22" s="32">
        <v>55280.868399999999</v>
      </c>
      <c r="D22" s="32">
        <v>1E-4</v>
      </c>
      <c r="E22">
        <f>+(C22-C$7)/C$8</f>
        <v>2848.0107885286334</v>
      </c>
      <c r="F22">
        <f>ROUND(2*E22,0)/2</f>
        <v>2848</v>
      </c>
      <c r="G22">
        <f>+C22-(C$7+F22*C$8)</f>
        <v>3.5279998992336914E-3</v>
      </c>
      <c r="I22">
        <f>+G22</f>
        <v>3.5279998992336914E-3</v>
      </c>
      <c r="O22">
        <f ca="1">+C$11+C$12*$F22</f>
        <v>4.7267684007458654E-3</v>
      </c>
      <c r="Q22" s="1">
        <f>+C22-15018.5</f>
        <v>40262.368399999999</v>
      </c>
      <c r="S22">
        <f ca="1">+(O22-G22)^2</f>
        <v>1.4370459202177433E-6</v>
      </c>
    </row>
    <row r="23" spans="1:19" x14ac:dyDescent="0.2">
      <c r="A23" s="32" t="s">
        <v>49</v>
      </c>
      <c r="B23" s="33" t="s">
        <v>48</v>
      </c>
      <c r="C23" s="32">
        <v>55697.816299999999</v>
      </c>
      <c r="D23" s="32">
        <v>5.0000000000000001E-4</v>
      </c>
      <c r="E23">
        <f>+(C23-C$7)/C$8</f>
        <v>4123.0262312925488</v>
      </c>
      <c r="F23">
        <f>ROUND(2*E23,0)/2</f>
        <v>4123</v>
      </c>
      <c r="G23">
        <f>+C23-(C$7+F23*C$8)</f>
        <v>8.5779998989892192E-3</v>
      </c>
      <c r="I23">
        <f>+G23</f>
        <v>8.5779998989892192E-3</v>
      </c>
      <c r="O23">
        <f ca="1">+C$11+C$12*$F23</f>
        <v>6.9336634922060256E-3</v>
      </c>
      <c r="Q23" s="1">
        <f>+C23-15018.5</f>
        <v>40679.316299999999</v>
      </c>
      <c r="S23">
        <f ca="1">+(O23-G23)^2</f>
        <v>2.7038422186726643E-6</v>
      </c>
    </row>
    <row r="24" spans="1:19" x14ac:dyDescent="0.2">
      <c r="A24" s="34" t="s">
        <v>50</v>
      </c>
      <c r="B24" s="35" t="s">
        <v>51</v>
      </c>
      <c r="C24" s="34">
        <v>56046.903299999998</v>
      </c>
      <c r="D24" s="34">
        <v>5.0000000000000001E-4</v>
      </c>
      <c r="E24">
        <f>+(C24-C$7)/C$8</f>
        <v>5190.5248704945388</v>
      </c>
      <c r="F24">
        <f>ROUND(2*E24,0)/2</f>
        <v>5190.5</v>
      </c>
      <c r="G24">
        <f>+C24-(C$7+F24*C$8)</f>
        <v>8.1329999011359178E-3</v>
      </c>
      <c r="I24">
        <f>+G24</f>
        <v>8.1329999011359178E-3</v>
      </c>
      <c r="O24">
        <f ca="1">+C$11+C$12*$F24</f>
        <v>8.7813972256442392E-3</v>
      </c>
      <c r="Q24" s="1">
        <f>+C24-15018.5</f>
        <v>41028.403299999998</v>
      </c>
      <c r="S24">
        <f ca="1">+(O24-G24)^2</f>
        <v>4.2041909042954955E-7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2024-02-14T06:57:24Z</dcterms:modified>
</cp:coreProperties>
</file>