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F1D43A4-97EC-4FBE-815E-E86E498E62B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2" r:id="rId1"/>
    <sheet name="A (old)" sheetId="3" r:id="rId2"/>
    <sheet name="B" sheetId="1" r:id="rId3"/>
    <sheet name="BAV" sheetId="4" r:id="rId4"/>
  </sheets>
  <definedNames>
    <definedName name="solver_adj" localSheetId="1" hidden="1">'A (old)'!$C$7:$C$8</definedName>
    <definedName name="solver_adj" localSheetId="0" hidden="1">Active!$C$7:$C$8</definedName>
    <definedName name="solver_adj" localSheetId="2" hidden="1">B!$C$7:$C$8</definedName>
    <definedName name="solver_cvg" localSheetId="1" hidden="1">0.0001</definedName>
    <definedName name="solver_cvg" localSheetId="0" hidden="1">0.0001</definedName>
    <definedName name="solver_cvg" localSheetId="2" hidden="1">0.0001</definedName>
    <definedName name="solver_drv" localSheetId="1" hidden="1">1</definedName>
    <definedName name="solver_drv" localSheetId="0" hidden="1">1</definedName>
    <definedName name="solver_drv" localSheetId="2" hidden="1">1</definedName>
    <definedName name="solver_est" localSheetId="1" hidden="1">1</definedName>
    <definedName name="solver_est" localSheetId="0" hidden="1">1</definedName>
    <definedName name="solver_est" localSheetId="2" hidden="1">1</definedName>
    <definedName name="solver_itr" localSheetId="1" hidden="1">100</definedName>
    <definedName name="solver_itr" localSheetId="0" hidden="1">100</definedName>
    <definedName name="solver_itr" localSheetId="2" hidden="1">100</definedName>
    <definedName name="solver_lin" localSheetId="1" hidden="1">2</definedName>
    <definedName name="solver_lin" localSheetId="0" hidden="1">2</definedName>
    <definedName name="solver_lin" localSheetId="2" hidden="1">2</definedName>
    <definedName name="solver_neg" localSheetId="1" hidden="1">2</definedName>
    <definedName name="solver_neg" localSheetId="0" hidden="1">2</definedName>
    <definedName name="solver_neg" localSheetId="2" hidden="1">2</definedName>
    <definedName name="solver_num" localSheetId="1" hidden="1">0</definedName>
    <definedName name="solver_num" localSheetId="0" hidden="1">0</definedName>
    <definedName name="solver_num" localSheetId="2" hidden="1">0</definedName>
    <definedName name="solver_nwt" localSheetId="1" hidden="1">1</definedName>
    <definedName name="solver_nwt" localSheetId="0" hidden="1">1</definedName>
    <definedName name="solver_nwt" localSheetId="2" hidden="1">1</definedName>
    <definedName name="solver_opt" localSheetId="1" hidden="1">'A (old)'!$C$14</definedName>
    <definedName name="solver_opt" localSheetId="0" hidden="1">Active!$C$14</definedName>
    <definedName name="solver_opt" localSheetId="2" hidden="1">B!$C$14</definedName>
    <definedName name="solver_pre" localSheetId="1" hidden="1">0.000001</definedName>
    <definedName name="solver_pre" localSheetId="0" hidden="1">0.000001</definedName>
    <definedName name="solver_pre" localSheetId="2" hidden="1">0.000001</definedName>
    <definedName name="solver_scl" localSheetId="1" hidden="1">1</definedName>
    <definedName name="solver_scl" localSheetId="0" hidden="1">1</definedName>
    <definedName name="solver_scl" localSheetId="2" hidden="1">1</definedName>
    <definedName name="solver_sho" localSheetId="1" hidden="1">2</definedName>
    <definedName name="solver_sho" localSheetId="0" hidden="1">2</definedName>
    <definedName name="solver_sho" localSheetId="2" hidden="1">2</definedName>
    <definedName name="solver_tim" localSheetId="1" hidden="1">100</definedName>
    <definedName name="solver_tim" localSheetId="0" hidden="1">100</definedName>
    <definedName name="solver_tim" localSheetId="2" hidden="1">100</definedName>
    <definedName name="solver_tol" localSheetId="1" hidden="1">0.05</definedName>
    <definedName name="solver_tol" localSheetId="0" hidden="1">0.05</definedName>
    <definedName name="solver_tol" localSheetId="2" hidden="1">0.05</definedName>
    <definedName name="solver_typ" localSheetId="1" hidden="1">2</definedName>
    <definedName name="solver_typ" localSheetId="0" hidden="1">2</definedName>
    <definedName name="solver_typ" localSheetId="2" hidden="1">2</definedName>
    <definedName name="solver_val" localSheetId="1" hidden="1">0</definedName>
    <definedName name="solver_val" localSheetId="0" hidden="1">0</definedName>
    <definedName name="solver_val" localSheetId="2" hidden="1">0</definedName>
  </definedNames>
  <calcPr calcId="181029"/>
</workbook>
</file>

<file path=xl/calcChain.xml><?xml version="1.0" encoding="utf-8"?>
<calcChain xmlns="http://schemas.openxmlformats.org/spreadsheetml/2006/main">
  <c r="E38" i="2" l="1"/>
  <c r="F38" i="2"/>
  <c r="E24" i="2"/>
  <c r="F24" i="2"/>
  <c r="E32" i="2"/>
  <c r="F32" i="2"/>
  <c r="Q36" i="2"/>
  <c r="Q37" i="2"/>
  <c r="Q38" i="2"/>
  <c r="Q39" i="2"/>
  <c r="Q40" i="2"/>
  <c r="Q41" i="2"/>
  <c r="Q45" i="2"/>
  <c r="Q46" i="2"/>
  <c r="Q44" i="2"/>
  <c r="Q43" i="2"/>
  <c r="G35" i="4"/>
  <c r="C35" i="4"/>
  <c r="G34" i="4"/>
  <c r="C34" i="4"/>
  <c r="G27" i="4"/>
  <c r="C27" i="4"/>
  <c r="G26" i="4"/>
  <c r="C26" i="4"/>
  <c r="G25" i="4"/>
  <c r="C25" i="4"/>
  <c r="G33" i="4"/>
  <c r="C33" i="4"/>
  <c r="G32" i="4"/>
  <c r="C32" i="4"/>
  <c r="G31" i="4"/>
  <c r="C31" i="4"/>
  <c r="G30" i="4"/>
  <c r="C30" i="4"/>
  <c r="E30" i="4"/>
  <c r="G29" i="4"/>
  <c r="C29" i="4"/>
  <c r="G28" i="4"/>
  <c r="C28" i="4"/>
  <c r="G24" i="4"/>
  <c r="C24" i="4"/>
  <c r="G23" i="4"/>
  <c r="C23" i="4"/>
  <c r="G22" i="4"/>
  <c r="C22" i="4"/>
  <c r="G21" i="4"/>
  <c r="C21" i="4"/>
  <c r="E21" i="4"/>
  <c r="G20" i="4"/>
  <c r="C20" i="4"/>
  <c r="G19" i="4"/>
  <c r="C19" i="4"/>
  <c r="G18" i="4"/>
  <c r="C18" i="4"/>
  <c r="G17" i="4"/>
  <c r="C17" i="4"/>
  <c r="G16" i="4"/>
  <c r="C16" i="4"/>
  <c r="G15" i="4"/>
  <c r="C15" i="4"/>
  <c r="G14" i="4"/>
  <c r="C14" i="4"/>
  <c r="G13" i="4"/>
  <c r="C13" i="4"/>
  <c r="E13" i="4"/>
  <c r="G12" i="4"/>
  <c r="C12" i="4"/>
  <c r="G11" i="4"/>
  <c r="C11" i="4"/>
  <c r="H35" i="4"/>
  <c r="B35" i="4"/>
  <c r="D35" i="4"/>
  <c r="A35" i="4"/>
  <c r="H34" i="4"/>
  <c r="B34" i="4"/>
  <c r="D34" i="4"/>
  <c r="A34" i="4"/>
  <c r="H27" i="4"/>
  <c r="B27" i="4"/>
  <c r="D27" i="4"/>
  <c r="A27" i="4"/>
  <c r="H26" i="4"/>
  <c r="B26" i="4"/>
  <c r="D26" i="4"/>
  <c r="A26" i="4"/>
  <c r="H25" i="4"/>
  <c r="B25" i="4"/>
  <c r="D25" i="4"/>
  <c r="A25" i="4"/>
  <c r="H33" i="4"/>
  <c r="B33" i="4"/>
  <c r="D33" i="4"/>
  <c r="A33" i="4"/>
  <c r="H32" i="4"/>
  <c r="B32" i="4"/>
  <c r="D32" i="4"/>
  <c r="A32" i="4"/>
  <c r="H31" i="4"/>
  <c r="B31" i="4"/>
  <c r="D31" i="4"/>
  <c r="A31" i="4"/>
  <c r="H30" i="4"/>
  <c r="B30" i="4"/>
  <c r="D30" i="4"/>
  <c r="A30" i="4"/>
  <c r="H29" i="4"/>
  <c r="B29" i="4"/>
  <c r="D29" i="4"/>
  <c r="A29" i="4"/>
  <c r="H28" i="4"/>
  <c r="B28" i="4"/>
  <c r="D28" i="4"/>
  <c r="A28" i="4"/>
  <c r="H24" i="4"/>
  <c r="B24" i="4"/>
  <c r="D24" i="4"/>
  <c r="A24" i="4"/>
  <c r="H23" i="4"/>
  <c r="B23" i="4"/>
  <c r="D23" i="4"/>
  <c r="A23" i="4"/>
  <c r="H22" i="4"/>
  <c r="B22" i="4"/>
  <c r="D22" i="4"/>
  <c r="A22" i="4"/>
  <c r="H21" i="4"/>
  <c r="B21" i="4"/>
  <c r="D21" i="4"/>
  <c r="A21" i="4"/>
  <c r="H20" i="4"/>
  <c r="B20" i="4"/>
  <c r="D20" i="4"/>
  <c r="A20" i="4"/>
  <c r="H19" i="4"/>
  <c r="B19" i="4"/>
  <c r="D19" i="4"/>
  <c r="A19" i="4"/>
  <c r="H18" i="4"/>
  <c r="B18" i="4"/>
  <c r="D18" i="4"/>
  <c r="A18" i="4"/>
  <c r="H17" i="4"/>
  <c r="B17" i="4"/>
  <c r="D17" i="4"/>
  <c r="A17" i="4"/>
  <c r="H16" i="4"/>
  <c r="B16" i="4"/>
  <c r="D16" i="4"/>
  <c r="A16" i="4"/>
  <c r="H15" i="4"/>
  <c r="B15" i="4"/>
  <c r="D15" i="4"/>
  <c r="A15" i="4"/>
  <c r="H14" i="4"/>
  <c r="B14" i="4"/>
  <c r="D14" i="4"/>
  <c r="A14" i="4"/>
  <c r="H13" i="4"/>
  <c r="B13" i="4"/>
  <c r="D13" i="4"/>
  <c r="A13" i="4"/>
  <c r="H12" i="4"/>
  <c r="B12" i="4"/>
  <c r="D12" i="4"/>
  <c r="A12" i="4"/>
  <c r="H11" i="4"/>
  <c r="B11" i="4"/>
  <c r="D11" i="4"/>
  <c r="A11" i="4"/>
  <c r="C7" i="2"/>
  <c r="E36" i="2"/>
  <c r="F36" i="2"/>
  <c r="G11" i="2"/>
  <c r="F11" i="2"/>
  <c r="E14" i="2"/>
  <c r="C17" i="2"/>
  <c r="E22" i="3"/>
  <c r="F22" i="3"/>
  <c r="G22" i="3"/>
  <c r="I22" i="3"/>
  <c r="E23" i="3"/>
  <c r="F23" i="3"/>
  <c r="G23" i="3"/>
  <c r="I23" i="3"/>
  <c r="E24" i="3"/>
  <c r="F24" i="3"/>
  <c r="G24" i="3"/>
  <c r="I24" i="3"/>
  <c r="E25" i="3"/>
  <c r="F25" i="3"/>
  <c r="G25" i="3"/>
  <c r="I25" i="3"/>
  <c r="E26" i="3"/>
  <c r="F26" i="3"/>
  <c r="G26" i="3"/>
  <c r="I26" i="3"/>
  <c r="E27" i="3"/>
  <c r="F27" i="3"/>
  <c r="G27" i="3"/>
  <c r="I27" i="3"/>
  <c r="E28" i="3"/>
  <c r="F28" i="3"/>
  <c r="G28" i="3"/>
  <c r="I28" i="3"/>
  <c r="E29" i="3"/>
  <c r="F29" i="3"/>
  <c r="G29" i="3"/>
  <c r="I29" i="3"/>
  <c r="E30" i="3"/>
  <c r="F30" i="3"/>
  <c r="G30" i="3"/>
  <c r="I30" i="3"/>
  <c r="E31" i="3"/>
  <c r="F31" i="3"/>
  <c r="G31" i="3"/>
  <c r="I31" i="3"/>
  <c r="E32" i="3"/>
  <c r="F32" i="3"/>
  <c r="G32" i="3"/>
  <c r="I32" i="3"/>
  <c r="E33" i="3"/>
  <c r="F33" i="3"/>
  <c r="G33" i="3"/>
  <c r="I33" i="3"/>
  <c r="E34" i="3"/>
  <c r="F34" i="3"/>
  <c r="G34" i="3"/>
  <c r="I34" i="3"/>
  <c r="E35" i="3"/>
  <c r="F35" i="3"/>
  <c r="G35" i="3"/>
  <c r="I35" i="3"/>
  <c r="E36" i="3"/>
  <c r="F36" i="3"/>
  <c r="G36" i="3"/>
  <c r="J36" i="3"/>
  <c r="E21" i="3"/>
  <c r="F21" i="3"/>
  <c r="C18" i="3"/>
  <c r="C19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42" i="2"/>
  <c r="E36" i="1"/>
  <c r="F36" i="1"/>
  <c r="G36" i="1"/>
  <c r="J36" i="1"/>
  <c r="E21" i="1"/>
  <c r="F21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I28" i="1"/>
  <c r="E29" i="1"/>
  <c r="F29" i="1"/>
  <c r="G29" i="1"/>
  <c r="I29" i="1"/>
  <c r="E30" i="1"/>
  <c r="F30" i="1"/>
  <c r="G30" i="1"/>
  <c r="I30" i="1"/>
  <c r="E31" i="1"/>
  <c r="F31" i="1"/>
  <c r="G31" i="1"/>
  <c r="I31" i="1"/>
  <c r="E32" i="1"/>
  <c r="F32" i="1"/>
  <c r="G32" i="1"/>
  <c r="I32" i="1"/>
  <c r="E33" i="1"/>
  <c r="F33" i="1"/>
  <c r="G33" i="1"/>
  <c r="I33" i="1"/>
  <c r="E34" i="1"/>
  <c r="F34" i="1"/>
  <c r="G34" i="1"/>
  <c r="I34" i="1"/>
  <c r="E35" i="1"/>
  <c r="F35" i="1"/>
  <c r="G35" i="1"/>
  <c r="I35" i="1"/>
  <c r="Q36" i="1"/>
  <c r="C19" i="1"/>
  <c r="C14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C18" i="1"/>
  <c r="Q21" i="1"/>
  <c r="E24" i="4"/>
  <c r="E16" i="4"/>
  <c r="E31" i="4"/>
  <c r="C12" i="3"/>
  <c r="C16" i="3"/>
  <c r="D18" i="3"/>
  <c r="C11" i="3"/>
  <c r="E34" i="4"/>
  <c r="E23" i="4"/>
  <c r="C12" i="1"/>
  <c r="C16" i="1"/>
  <c r="D18" i="1"/>
  <c r="C11" i="1"/>
  <c r="E18" i="4"/>
  <c r="E28" i="4"/>
  <c r="E26" i="4"/>
  <c r="E15" i="4"/>
  <c r="E43" i="2"/>
  <c r="F43" i="2"/>
  <c r="G43" i="2"/>
  <c r="L43" i="2"/>
  <c r="E29" i="2"/>
  <c r="F29" i="2"/>
  <c r="E46" i="2"/>
  <c r="F46" i="2"/>
  <c r="G46" i="2"/>
  <c r="K46" i="2"/>
  <c r="G37" i="2"/>
  <c r="K37" i="2"/>
  <c r="G42" i="2"/>
  <c r="J42" i="2"/>
  <c r="E34" i="2"/>
  <c r="F34" i="2"/>
  <c r="G34" i="2"/>
  <c r="I34" i="2"/>
  <c r="E26" i="2"/>
  <c r="F26" i="2"/>
  <c r="G26" i="2"/>
  <c r="I26" i="2"/>
  <c r="E40" i="2"/>
  <c r="F40" i="2"/>
  <c r="G40" i="2"/>
  <c r="K40" i="2"/>
  <c r="E21" i="2"/>
  <c r="F21" i="2"/>
  <c r="G33" i="2"/>
  <c r="I33" i="2"/>
  <c r="E31" i="2"/>
  <c r="F31" i="2"/>
  <c r="G31" i="2"/>
  <c r="I31" i="2"/>
  <c r="E23" i="2"/>
  <c r="F23" i="2"/>
  <c r="G23" i="2"/>
  <c r="I23" i="2"/>
  <c r="G39" i="2"/>
  <c r="K39" i="2"/>
  <c r="E37" i="2"/>
  <c r="F37" i="2"/>
  <c r="E42" i="2"/>
  <c r="F42" i="2"/>
  <c r="G30" i="2"/>
  <c r="I30" i="2"/>
  <c r="E28" i="2"/>
  <c r="F28" i="2"/>
  <c r="G28" i="2"/>
  <c r="I28" i="2"/>
  <c r="E45" i="2"/>
  <c r="F45" i="2"/>
  <c r="G45" i="2"/>
  <c r="K45" i="2"/>
  <c r="E33" i="2"/>
  <c r="F33" i="2"/>
  <c r="G27" i="2"/>
  <c r="I27" i="2"/>
  <c r="E25" i="2"/>
  <c r="F25" i="2"/>
  <c r="G25" i="2"/>
  <c r="I25" i="2"/>
  <c r="G41" i="2"/>
  <c r="K41" i="2"/>
  <c r="E39" i="2"/>
  <c r="F39" i="2"/>
  <c r="G36" i="2"/>
  <c r="K36" i="2"/>
  <c r="E44" i="2"/>
  <c r="F44" i="2"/>
  <c r="G44" i="2"/>
  <c r="J44" i="2"/>
  <c r="G32" i="2"/>
  <c r="I32" i="2"/>
  <c r="E30" i="2"/>
  <c r="F30" i="2"/>
  <c r="G24" i="2"/>
  <c r="I24" i="2"/>
  <c r="E22" i="2"/>
  <c r="F22" i="2"/>
  <c r="G22" i="2"/>
  <c r="I22" i="2"/>
  <c r="G38" i="2"/>
  <c r="K38" i="2"/>
  <c r="E35" i="2"/>
  <c r="F35" i="2"/>
  <c r="G35" i="2"/>
  <c r="I35" i="2"/>
  <c r="G29" i="2"/>
  <c r="I29" i="2"/>
  <c r="E27" i="2"/>
  <c r="F27" i="2"/>
  <c r="E41" i="2"/>
  <c r="F41" i="2"/>
  <c r="O22" i="3"/>
  <c r="R22" i="3"/>
  <c r="O30" i="3"/>
  <c r="R30" i="3"/>
  <c r="O25" i="3"/>
  <c r="R25" i="3"/>
  <c r="O33" i="3"/>
  <c r="R33" i="3"/>
  <c r="O26" i="3"/>
  <c r="R26" i="3"/>
  <c r="O28" i="3"/>
  <c r="R28" i="3"/>
  <c r="O36" i="3"/>
  <c r="R36" i="3"/>
  <c r="O34" i="3"/>
  <c r="R34" i="3"/>
  <c r="O27" i="3"/>
  <c r="R27" i="3"/>
  <c r="O35" i="3"/>
  <c r="R35" i="3"/>
  <c r="O23" i="3"/>
  <c r="R23" i="3"/>
  <c r="O31" i="3"/>
  <c r="R31" i="3"/>
  <c r="O24" i="3"/>
  <c r="R24" i="3"/>
  <c r="O32" i="3"/>
  <c r="R32" i="3"/>
  <c r="O21" i="3"/>
  <c r="R21" i="3"/>
  <c r="O29" i="3"/>
  <c r="R29" i="3"/>
  <c r="O21" i="1"/>
  <c r="O29" i="1"/>
  <c r="O27" i="1"/>
  <c r="O28" i="1"/>
  <c r="O22" i="1"/>
  <c r="O30" i="1"/>
  <c r="O31" i="1"/>
  <c r="O24" i="1"/>
  <c r="O23" i="1"/>
  <c r="O32" i="1"/>
  <c r="O33" i="1"/>
  <c r="O25" i="1"/>
  <c r="O35" i="1"/>
  <c r="O36" i="1"/>
  <c r="O26" i="1"/>
  <c r="O34" i="1"/>
  <c r="E25" i="4"/>
  <c r="E33" i="4"/>
  <c r="E35" i="4"/>
  <c r="E20" i="4"/>
  <c r="E32" i="4"/>
  <c r="E29" i="4"/>
  <c r="E14" i="4"/>
  <c r="E27" i="4"/>
  <c r="E17" i="4"/>
  <c r="E19" i="4"/>
  <c r="E12" i="4"/>
  <c r="E22" i="4"/>
  <c r="E11" i="4"/>
  <c r="C14" i="3"/>
  <c r="R15" i="3"/>
  <c r="R17" i="3"/>
  <c r="R16" i="3"/>
  <c r="C12" i="2"/>
  <c r="C16" i="2" l="1"/>
  <c r="D18" i="2" s="1"/>
  <c r="E15" i="2"/>
  <c r="C11" i="2"/>
  <c r="O45" i="2" l="1"/>
  <c r="R45" i="2" s="1"/>
  <c r="O25" i="2"/>
  <c r="R25" i="2" s="1"/>
  <c r="O28" i="2"/>
  <c r="R28" i="2" s="1"/>
  <c r="O39" i="2"/>
  <c r="R39" i="2" s="1"/>
  <c r="O31" i="2"/>
  <c r="R31" i="2" s="1"/>
  <c r="O30" i="2"/>
  <c r="R30" i="2" s="1"/>
  <c r="O42" i="2"/>
  <c r="R42" i="2" s="1"/>
  <c r="O23" i="2"/>
  <c r="R23" i="2" s="1"/>
  <c r="O34" i="2"/>
  <c r="R34" i="2" s="1"/>
  <c r="O36" i="2"/>
  <c r="R36" i="2" s="1"/>
  <c r="O44" i="2"/>
  <c r="R44" i="2" s="1"/>
  <c r="O21" i="2"/>
  <c r="R21" i="2" s="1"/>
  <c r="O24" i="2"/>
  <c r="R24" i="2" s="1"/>
  <c r="O41" i="2"/>
  <c r="R41" i="2" s="1"/>
  <c r="O27" i="2"/>
  <c r="R27" i="2" s="1"/>
  <c r="O26" i="2"/>
  <c r="R26" i="2" s="1"/>
  <c r="O38" i="2"/>
  <c r="R38" i="2" s="1"/>
  <c r="O43" i="2"/>
  <c r="R43" i="2" s="1"/>
  <c r="O46" i="2"/>
  <c r="R46" i="2" s="1"/>
  <c r="O22" i="2"/>
  <c r="R22" i="2" s="1"/>
  <c r="O40" i="2"/>
  <c r="R40" i="2" s="1"/>
  <c r="O35" i="2"/>
  <c r="R35" i="2" s="1"/>
  <c r="O32" i="2"/>
  <c r="R32" i="2" s="1"/>
  <c r="C15" i="2"/>
  <c r="O33" i="2"/>
  <c r="R33" i="2" s="1"/>
  <c r="O29" i="2"/>
  <c r="R29" i="2" s="1"/>
  <c r="O37" i="2"/>
  <c r="R37" i="2" s="1"/>
  <c r="C18" i="2" l="1"/>
  <c r="E16" i="2"/>
  <c r="E17" i="2" s="1"/>
  <c r="R15" i="2"/>
  <c r="R16" i="2"/>
  <c r="R17" i="2" l="1"/>
</calcChain>
</file>

<file path=xl/sharedStrings.xml><?xml version="1.0" encoding="utf-8"?>
<sst xmlns="http://schemas.openxmlformats.org/spreadsheetml/2006/main" count="480" uniqueCount="186">
  <si>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</si>
  <si>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</si>
  <si>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</si>
  <si>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</si>
  <si>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</si>
  <si>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</si>
  <si>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</si>
  <si>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</si>
  <si>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</si>
  <si>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</si>
  <si>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</si>
  <si>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</si>
  <si>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</si>
  <si>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</si>
  <si>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</si>
  <si>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</si>
  <si>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</si>
  <si>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</si>
  <si>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</si>
  <si>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</si>
  <si>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</si>
  <si>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</si>
  <si>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</si>
  <si>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</si>
  <si>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</si>
  <si>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</si>
  <si>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</si>
  <si>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</si>
  <si>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</si>
  <si>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</si>
  <si>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AS Hya</t>
  </si>
  <si>
    <t>Locher K</t>
  </si>
  <si>
    <t>BBSAG Bull.82</t>
  </si>
  <si>
    <t>B</t>
  </si>
  <si>
    <t>BBSAG Bull.83</t>
  </si>
  <si>
    <t>BBSAG Bull.86</t>
  </si>
  <si>
    <t>BBSAG Bull.87</t>
  </si>
  <si>
    <t>BBSAG Bull.91</t>
  </si>
  <si>
    <t>BBSAG Bull.94</t>
  </si>
  <si>
    <t>BBSAG Bull.100</t>
  </si>
  <si>
    <t>BBSAG Bull.103</t>
  </si>
  <si>
    <t>BBSAG Bull.106</t>
  </si>
  <si>
    <t>BBSAG Bull.108</t>
  </si>
  <si>
    <t>BBSAG Bull.114</t>
  </si>
  <si>
    <t>BBSAG Bull.116</t>
  </si>
  <si>
    <t>BBSAG</t>
  </si>
  <si>
    <t>IBVS 5543</t>
  </si>
  <si>
    <t>I</t>
  </si>
  <si>
    <t>IBVS</t>
  </si>
  <si>
    <t>WRONG</t>
  </si>
  <si>
    <t>From TomCat</t>
  </si>
  <si>
    <t>EA</t>
  </si>
  <si>
    <t>But likely half this is the true period</t>
  </si>
  <si>
    <t>Ugly!!</t>
  </si>
  <si>
    <t>Half the period of page B</t>
  </si>
  <si>
    <t>Count</t>
  </si>
  <si>
    <t>RMS dev'n =</t>
  </si>
  <si>
    <r>
      <t>diff</t>
    </r>
    <r>
      <rPr>
        <b/>
        <vertAlign val="superscript"/>
        <sz val="10"/>
        <rFont val="Arial"/>
        <family val="2"/>
      </rPr>
      <t>2</t>
    </r>
  </si>
  <si>
    <t># of data points:</t>
  </si>
  <si>
    <t>AS Hya / gsc 6038-0018</t>
  </si>
  <si>
    <t>Some 14" away, but in a sparse area.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</si>
  <si>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</si>
  <si>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</si>
  <si>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</si>
  <si>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</si>
  <si>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</si>
  <si>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</si>
  <si>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5809</t>
  </si>
  <si>
    <t>Add cycle</t>
  </si>
  <si>
    <t>Old Cycle</t>
  </si>
  <si>
    <t>Start of linear fit &gt;&gt;&gt;&gt;&gt;&gt;&gt;&gt;&gt;&gt;&gt;&gt;&gt;&gt;&gt;&gt;&gt;&gt;&gt;&gt;&gt;</t>
  </si>
  <si>
    <t>OEJV 0003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</si>
  <si>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</si>
  <si>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</si>
  <si>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</si>
  <si>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</si>
  <si>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</si>
  <si>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</si>
  <si>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</si>
  <si>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</si>
  <si>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</si>
  <si>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</si>
  <si>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</si>
  <si>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2446760.638 </t>
  </si>
  <si>
    <t> 26.11.1986 03:18 </t>
  </si>
  <si>
    <t> 2.838 </t>
  </si>
  <si>
    <t>V </t>
  </si>
  <si>
    <t> K.Locher </t>
  </si>
  <si>
    <t> BBS 82 </t>
  </si>
  <si>
    <t>2446889.336 </t>
  </si>
  <si>
    <t> 03.04.1987 20:03 </t>
  </si>
  <si>
    <t> 3.616 </t>
  </si>
  <si>
    <t> BBS 83 </t>
  </si>
  <si>
    <t>2446890.398 </t>
  </si>
  <si>
    <t> 04.04.1987 21:33 </t>
  </si>
  <si>
    <t> 4.678 </t>
  </si>
  <si>
    <t>2446907.415 </t>
  </si>
  <si>
    <t> 21.04.1987 21:57 </t>
  </si>
  <si>
    <t> 5.705 </t>
  </si>
  <si>
    <t>2447159.489 </t>
  </si>
  <si>
    <t> 29.12.1987 23:44 </t>
  </si>
  <si>
    <t> 1.939 </t>
  </si>
  <si>
    <t>2447208.409 </t>
  </si>
  <si>
    <t> 16.02.1988 21:48 </t>
  </si>
  <si>
    <t> 2.889 </t>
  </si>
  <si>
    <t> BBS 87 </t>
  </si>
  <si>
    <t>2447592.367 </t>
  </si>
  <si>
    <t> 06.03.1989 20:48 </t>
  </si>
  <si>
    <t> 3.087 </t>
  </si>
  <si>
    <t> BBS 91 </t>
  </si>
  <si>
    <t>2447894.432 </t>
  </si>
  <si>
    <t> 02.01.1990 22:22 </t>
  </si>
  <si>
    <t> 1.342 </t>
  </si>
  <si>
    <t> BBS 94 </t>
  </si>
  <si>
    <t>2448647.449 </t>
  </si>
  <si>
    <t> 25.01.1992 22:46 </t>
  </si>
  <si>
    <t> 2.829 </t>
  </si>
  <si>
    <t> BBS 100 </t>
  </si>
  <si>
    <t>2449032.466 </t>
  </si>
  <si>
    <t> 13.02.1993 23:11 </t>
  </si>
  <si>
    <t> 4.086 </t>
  </si>
  <si>
    <t> BBS 103 </t>
  </si>
  <si>
    <t>2449416.422 </t>
  </si>
  <si>
    <t> 04.03.1994 22:07 </t>
  </si>
  <si>
    <t> 4.282 </t>
  </si>
  <si>
    <t> BBS 106 </t>
  </si>
  <si>
    <t>2449670.626 </t>
  </si>
  <si>
    <t> 14.11.1994 03:01 </t>
  </si>
  <si>
    <t> 2.646 </t>
  </si>
  <si>
    <t> BBS 108 </t>
  </si>
  <si>
    <t>2450390.676 </t>
  </si>
  <si>
    <t> 03.11.1996 04:13 </t>
  </si>
  <si>
    <t> 3.146 </t>
  </si>
  <si>
    <t> BBS 114 </t>
  </si>
  <si>
    <t>2450790.582 </t>
  </si>
  <si>
    <t> 08.12.1997 01:58 </t>
  </si>
  <si>
    <t> 3.302 </t>
  </si>
  <si>
    <t> BBS 116 </t>
  </si>
  <si>
    <t>2451159.648 </t>
  </si>
  <si>
    <t> 12.12.1998 03:33 </t>
  </si>
  <si>
    <t> 4.598 </t>
  </si>
  <si>
    <t> BBS 119 </t>
  </si>
  <si>
    <t>2451254.326 </t>
  </si>
  <si>
    <t> 16.03.1999 19:49 </t>
  </si>
  <si>
    <t> 3.336 </t>
  </si>
  <si>
    <t> BBS 120 </t>
  </si>
  <si>
    <t>2451575.531 </t>
  </si>
  <si>
    <t> 01.02.2000 00:44 </t>
  </si>
  <si>
    <t> 4.741 </t>
  </si>
  <si>
    <t> BBS 122 </t>
  </si>
  <si>
    <t>2451878.653 </t>
  </si>
  <si>
    <t> 30.11.2000 03:40 </t>
  </si>
  <si>
    <t> 4.053 </t>
  </si>
  <si>
    <t> BBS 124 </t>
  </si>
  <si>
    <t>2452213.687 </t>
  </si>
  <si>
    <t> 31.10.2001 04:29 </t>
  </si>
  <si>
    <t> 3.297 </t>
  </si>
  <si>
    <t> BBS 126 </t>
  </si>
  <si>
    <t>2452310.466 </t>
  </si>
  <si>
    <t> 04.02.2002 23:11 </t>
  </si>
  <si>
    <t> 4.136 </t>
  </si>
  <si>
    <t> BBS 127 </t>
  </si>
  <si>
    <t>2452965.637 </t>
  </si>
  <si>
    <t> 22.11.2003 03:17 </t>
  </si>
  <si>
    <t> 3.717 </t>
  </si>
  <si>
    <t> BBS 130 </t>
  </si>
  <si>
    <t>2453382.554 </t>
  </si>
  <si>
    <t> 12.01.2005 01:17 </t>
  </si>
  <si>
    <t> 4.894 </t>
  </si>
  <si>
    <t>OEJV 0003 </t>
  </si>
  <si>
    <t>2453499.568 </t>
  </si>
  <si>
    <t> 09.05.2005 01:37 </t>
  </si>
  <si>
    <t> 1.983 </t>
  </si>
  <si>
    <t>C </t>
  </si>
  <si>
    <t> P.Sobotka (ESA INTEGRAL) </t>
  </si>
  <si>
    <t>IBVS 5809 </t>
  </si>
  <si>
    <t>2454559.9718 </t>
  </si>
  <si>
    <t> 03.04.2008 11:19 </t>
  </si>
  <si>
    <t> -0.9482 </t>
  </si>
  <si>
    <t>Ic</t>
  </si>
  <si>
    <t> K.Nakajima </t>
  </si>
  <si>
    <t>VSB 48 </t>
  </si>
  <si>
    <t>2454576.9914 </t>
  </si>
  <si>
    <t> 20.04.2008 11:47 </t>
  </si>
  <si>
    <t> 0.0814 </t>
  </si>
  <si>
    <t> H.Itoh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</si>
</sst>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5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b/>
      <sz val="10"/>
      <color indexed="10"/>
      <name val="Arial"/>
      <family val="2"/>
    </font>
    <font>
      <sz val="10"/>
      <name val="Arial"/>
      <family val="2"/>
    </font>
    <font>
      <strike/>
      <sz val="1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vertAlign val="superscript"/>
      <sz val="10"/>
      <name val="Arial"/>
      <family val="2"/>
    </font>
    <font>
      <b/>
      <sz val="12"/>
      <color indexed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1" applyNumberFormat="0" applyFont="0" applyFill="0" applyAlignment="0" applyProtection="0"/>
  </cellStyleXfs>
  <cellXfs count="6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4" fillId="0" borderId="0" xfId="0" applyFont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0" xfId="0" applyFont="1" applyAlignment="1"/>
    <xf numFmtId="0" fontId="0" fillId="0" borderId="0" xfId="0" applyBorder="1" applyAlignment="1">
      <alignment horizontal="center"/>
    </xf>
    <xf numFmtId="0" fontId="0" fillId="0" borderId="0" xfId="0" applyNumberFormat="1" applyAlignment="1"/>
    <xf numFmtId="0" fontId="9" fillId="0" borderId="0" xfId="0" applyFont="1" applyAlignme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NumberFormat="1" applyFont="1" applyAlignment="1">
      <alignment horizontal="center" vertical="center"/>
    </xf>
    <xf numFmtId="0" fontId="11" fillId="0" borderId="3" xfId="0" applyFont="1" applyBorder="1" applyAlignment="1"/>
    <xf numFmtId="0" fontId="0" fillId="0" borderId="0" xfId="0" applyBorder="1" applyAlignment="1"/>
    <xf numFmtId="2" fontId="0" fillId="0" borderId="0" xfId="0" applyNumberFormat="1" applyBorder="1" applyAlignment="1"/>
    <xf numFmtId="0" fontId="12" fillId="0" borderId="0" xfId="0" applyFont="1" applyAlignment="1"/>
    <xf numFmtId="0" fontId="13" fillId="0" borderId="0" xfId="0" applyFont="1" applyAlignment="1"/>
    <xf numFmtId="0" fontId="6" fillId="0" borderId="4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NumberFormat="1" applyFont="1" applyAlignment="1">
      <alignment horizontal="left" vertical="center"/>
    </xf>
    <xf numFmtId="0" fontId="18" fillId="0" borderId="0" xfId="0" applyFont="1" applyAlignment="1"/>
    <xf numFmtId="0" fontId="19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16" fillId="0" borderId="0" xfId="0" applyFont="1" applyAlignment="1">
      <alignment horizontal="center"/>
    </xf>
    <xf numFmtId="0" fontId="17" fillId="0" borderId="0" xfId="0" applyFont="1">
      <alignment vertical="top"/>
    </xf>
    <xf numFmtId="0" fontId="13" fillId="0" borderId="0" xfId="0" applyFont="1">
      <alignment vertical="top"/>
    </xf>
    <xf numFmtId="0" fontId="6" fillId="0" borderId="0" xfId="0" applyFont="1">
      <alignment vertical="top"/>
    </xf>
    <xf numFmtId="0" fontId="13" fillId="0" borderId="0" xfId="0" applyFont="1" applyAlignment="1">
      <alignment horizontal="center"/>
    </xf>
    <xf numFmtId="22" fontId="16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6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10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6" fillId="0" borderId="0" xfId="0" applyFont="1">
      <alignment vertical="top"/>
    </xf>
    <xf numFmtId="0" fontId="16" fillId="0" borderId="0" xfId="0" applyFont="1" applyAlignment="1">
      <alignment horizontal="left" vertical="top"/>
    </xf>
    <xf numFmtId="0" fontId="16" fillId="0" borderId="0" xfId="0" applyFont="1" applyAlignment="1"/>
    <xf numFmtId="0" fontId="20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22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22" fillId="2" borderId="11" xfId="7" applyFill="1" applyBorder="1" applyAlignment="1" applyProtection="1">
      <alignment horizontal="right" vertical="top" wrapText="1"/>
    </xf>
    <xf numFmtId="0" fontId="23" fillId="0" borderId="0" xfId="0" applyFont="1" applyAlignment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AS Hya - O-C Diagr.</a:t>
            </a:r>
          </a:p>
        </c:rich>
      </c:tx>
      <c:layout>
        <c:manualLayout>
          <c:xMode val="edge"/>
          <c:yMode val="edge"/>
          <c:x val="0.34639175257731958"/>
          <c:y val="2.15384615384615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19587628865979"/>
          <c:y val="0.14769252958613219"/>
          <c:w val="0.76288659793814428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-0.5</c:v>
                </c:pt>
                <c:pt idx="1">
                  <c:v>19847</c:v>
                </c:pt>
                <c:pt idx="2">
                  <c:v>19968</c:v>
                </c:pt>
                <c:pt idx="3">
                  <c:v>19969</c:v>
                </c:pt>
                <c:pt idx="4">
                  <c:v>19985</c:v>
                </c:pt>
                <c:pt idx="5">
                  <c:v>20222</c:v>
                </c:pt>
                <c:pt idx="6">
                  <c:v>20268</c:v>
                </c:pt>
                <c:pt idx="7">
                  <c:v>20629</c:v>
                </c:pt>
                <c:pt idx="8">
                  <c:v>20913</c:v>
                </c:pt>
                <c:pt idx="9">
                  <c:v>21621</c:v>
                </c:pt>
                <c:pt idx="10">
                  <c:v>21983</c:v>
                </c:pt>
                <c:pt idx="11">
                  <c:v>22344</c:v>
                </c:pt>
                <c:pt idx="12">
                  <c:v>22583</c:v>
                </c:pt>
                <c:pt idx="13">
                  <c:v>23260</c:v>
                </c:pt>
                <c:pt idx="14">
                  <c:v>23636</c:v>
                </c:pt>
                <c:pt idx="15">
                  <c:v>23983</c:v>
                </c:pt>
                <c:pt idx="16">
                  <c:v>24072</c:v>
                </c:pt>
                <c:pt idx="17">
                  <c:v>24374</c:v>
                </c:pt>
                <c:pt idx="18">
                  <c:v>24659</c:v>
                </c:pt>
                <c:pt idx="19">
                  <c:v>24974</c:v>
                </c:pt>
                <c:pt idx="20">
                  <c:v>25065</c:v>
                </c:pt>
                <c:pt idx="21">
                  <c:v>25681</c:v>
                </c:pt>
                <c:pt idx="22">
                  <c:v>26073</c:v>
                </c:pt>
                <c:pt idx="23">
                  <c:v>26183</c:v>
                </c:pt>
                <c:pt idx="24">
                  <c:v>27180</c:v>
                </c:pt>
                <c:pt idx="25">
                  <c:v>27196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0">
                  <c:v>-3.1882955227047205E-6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97-4959-8E91-532BC2C8590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2">
                    <c:v>4.0000000000000001E-3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5.0000000000000001E-3</c:v>
                  </c:pt>
                  <c:pt idx="22">
                    <c:v>3.0000000000000001E-3</c:v>
                  </c:pt>
                  <c:pt idx="23">
                    <c:v>1E-3</c:v>
                  </c:pt>
                  <c:pt idx="24">
                    <c:v>0</c:v>
                  </c:pt>
                  <c:pt idx="25">
                    <c:v>0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2">
                    <c:v>4.0000000000000001E-3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5.0000000000000001E-3</c:v>
                  </c:pt>
                  <c:pt idx="22">
                    <c:v>3.0000000000000001E-3</c:v>
                  </c:pt>
                  <c:pt idx="23">
                    <c:v>1E-3</c:v>
                  </c:pt>
                  <c:pt idx="24">
                    <c:v>0</c:v>
                  </c:pt>
                  <c:pt idx="2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-0.5</c:v>
                </c:pt>
                <c:pt idx="1">
                  <c:v>19847</c:v>
                </c:pt>
                <c:pt idx="2">
                  <c:v>19968</c:v>
                </c:pt>
                <c:pt idx="3">
                  <c:v>19969</c:v>
                </c:pt>
                <c:pt idx="4">
                  <c:v>19985</c:v>
                </c:pt>
                <c:pt idx="5">
                  <c:v>20222</c:v>
                </c:pt>
                <c:pt idx="6">
                  <c:v>20268</c:v>
                </c:pt>
                <c:pt idx="7">
                  <c:v>20629</c:v>
                </c:pt>
                <c:pt idx="8">
                  <c:v>20913</c:v>
                </c:pt>
                <c:pt idx="9">
                  <c:v>21621</c:v>
                </c:pt>
                <c:pt idx="10">
                  <c:v>21983</c:v>
                </c:pt>
                <c:pt idx="11">
                  <c:v>22344</c:v>
                </c:pt>
                <c:pt idx="12">
                  <c:v>22583</c:v>
                </c:pt>
                <c:pt idx="13">
                  <c:v>23260</c:v>
                </c:pt>
                <c:pt idx="14">
                  <c:v>23636</c:v>
                </c:pt>
                <c:pt idx="15">
                  <c:v>23983</c:v>
                </c:pt>
                <c:pt idx="16">
                  <c:v>24072</c:v>
                </c:pt>
                <c:pt idx="17">
                  <c:v>24374</c:v>
                </c:pt>
                <c:pt idx="18">
                  <c:v>24659</c:v>
                </c:pt>
                <c:pt idx="19">
                  <c:v>24974</c:v>
                </c:pt>
                <c:pt idx="20">
                  <c:v>25065</c:v>
                </c:pt>
                <c:pt idx="21">
                  <c:v>25681</c:v>
                </c:pt>
                <c:pt idx="22">
                  <c:v>26073</c:v>
                </c:pt>
                <c:pt idx="23">
                  <c:v>26183</c:v>
                </c:pt>
                <c:pt idx="24">
                  <c:v>27180</c:v>
                </c:pt>
                <c:pt idx="25">
                  <c:v>27196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1">
                  <c:v>7.6918562408536673E-3</c:v>
                </c:pt>
                <c:pt idx="2">
                  <c:v>1.1132476713100914E-2</c:v>
                </c:pt>
                <c:pt idx="3">
                  <c:v>9.5410768699366599E-3</c:v>
                </c:pt>
                <c:pt idx="4">
                  <c:v>9.078679584490601E-3</c:v>
                </c:pt>
                <c:pt idx="5">
                  <c:v>1.1916919655050151E-2</c:v>
                </c:pt>
                <c:pt idx="6">
                  <c:v>6.7125274363206699E-3</c:v>
                </c:pt>
                <c:pt idx="7">
                  <c:v>8.2171884787385352E-3</c:v>
                </c:pt>
                <c:pt idx="8">
                  <c:v>1.3259636507427786E-2</c:v>
                </c:pt>
                <c:pt idx="9">
                  <c:v>7.5485562338144518E-3</c:v>
                </c:pt>
                <c:pt idx="10">
                  <c:v>4.4618174433708191E-3</c:v>
                </c:pt>
                <c:pt idx="11">
                  <c:v>3.9664784926571883E-3</c:v>
                </c:pt>
                <c:pt idx="12">
                  <c:v>9.6219189072144218E-3</c:v>
                </c:pt>
                <c:pt idx="13">
                  <c:v>8.2442333878134377E-3</c:v>
                </c:pt>
                <c:pt idx="14">
                  <c:v>3.8778969683335163E-3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297-4959-8E91-532BC2C8590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2">
                    <c:v>4.0000000000000001E-3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5.0000000000000001E-3</c:v>
                  </c:pt>
                  <c:pt idx="22">
                    <c:v>3.0000000000000001E-3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2">
                    <c:v>4.0000000000000001E-3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5.0000000000000001E-3</c:v>
                  </c:pt>
                  <c:pt idx="2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-0.5</c:v>
                </c:pt>
                <c:pt idx="1">
                  <c:v>19847</c:v>
                </c:pt>
                <c:pt idx="2">
                  <c:v>19968</c:v>
                </c:pt>
                <c:pt idx="3">
                  <c:v>19969</c:v>
                </c:pt>
                <c:pt idx="4">
                  <c:v>19985</c:v>
                </c:pt>
                <c:pt idx="5">
                  <c:v>20222</c:v>
                </c:pt>
                <c:pt idx="6">
                  <c:v>20268</c:v>
                </c:pt>
                <c:pt idx="7">
                  <c:v>20629</c:v>
                </c:pt>
                <c:pt idx="8">
                  <c:v>20913</c:v>
                </c:pt>
                <c:pt idx="9">
                  <c:v>21621</c:v>
                </c:pt>
                <c:pt idx="10">
                  <c:v>21983</c:v>
                </c:pt>
                <c:pt idx="11">
                  <c:v>22344</c:v>
                </c:pt>
                <c:pt idx="12">
                  <c:v>22583</c:v>
                </c:pt>
                <c:pt idx="13">
                  <c:v>23260</c:v>
                </c:pt>
                <c:pt idx="14">
                  <c:v>23636</c:v>
                </c:pt>
                <c:pt idx="15">
                  <c:v>23983</c:v>
                </c:pt>
                <c:pt idx="16">
                  <c:v>24072</c:v>
                </c:pt>
                <c:pt idx="17">
                  <c:v>24374</c:v>
                </c:pt>
                <c:pt idx="18">
                  <c:v>24659</c:v>
                </c:pt>
                <c:pt idx="19">
                  <c:v>24974</c:v>
                </c:pt>
                <c:pt idx="20">
                  <c:v>25065</c:v>
                </c:pt>
                <c:pt idx="21">
                  <c:v>25681</c:v>
                </c:pt>
                <c:pt idx="22">
                  <c:v>26073</c:v>
                </c:pt>
                <c:pt idx="23">
                  <c:v>26183</c:v>
                </c:pt>
                <c:pt idx="24">
                  <c:v>27180</c:v>
                </c:pt>
                <c:pt idx="25">
                  <c:v>27196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21">
                  <c:v>1.4465242784353904E-2</c:v>
                </c:pt>
                <c:pt idx="23">
                  <c:v>2.258252767205704E-2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297-4959-8E91-532BC2C8590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2">
                    <c:v>4.0000000000000001E-3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5.0000000000000001E-3</c:v>
                  </c:pt>
                  <c:pt idx="22">
                    <c:v>3.0000000000000001E-3</c:v>
                  </c:pt>
                  <c:pt idx="23">
                    <c:v>1E-3</c:v>
                  </c:pt>
                  <c:pt idx="24">
                    <c:v>0</c:v>
                  </c:pt>
                  <c:pt idx="25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2">
                    <c:v>4.0000000000000001E-3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5.0000000000000001E-3</c:v>
                  </c:pt>
                  <c:pt idx="22">
                    <c:v>3.0000000000000001E-3</c:v>
                  </c:pt>
                  <c:pt idx="23">
                    <c:v>1E-3</c:v>
                  </c:pt>
                  <c:pt idx="24">
                    <c:v>0</c:v>
                  </c:pt>
                  <c:pt idx="2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-0.5</c:v>
                </c:pt>
                <c:pt idx="1">
                  <c:v>19847</c:v>
                </c:pt>
                <c:pt idx="2">
                  <c:v>19968</c:v>
                </c:pt>
                <c:pt idx="3">
                  <c:v>19969</c:v>
                </c:pt>
                <c:pt idx="4">
                  <c:v>19985</c:v>
                </c:pt>
                <c:pt idx="5">
                  <c:v>20222</c:v>
                </c:pt>
                <c:pt idx="6">
                  <c:v>20268</c:v>
                </c:pt>
                <c:pt idx="7">
                  <c:v>20629</c:v>
                </c:pt>
                <c:pt idx="8">
                  <c:v>20913</c:v>
                </c:pt>
                <c:pt idx="9">
                  <c:v>21621</c:v>
                </c:pt>
                <c:pt idx="10">
                  <c:v>21983</c:v>
                </c:pt>
                <c:pt idx="11">
                  <c:v>22344</c:v>
                </c:pt>
                <c:pt idx="12">
                  <c:v>22583</c:v>
                </c:pt>
                <c:pt idx="13">
                  <c:v>23260</c:v>
                </c:pt>
                <c:pt idx="14">
                  <c:v>23636</c:v>
                </c:pt>
                <c:pt idx="15">
                  <c:v>23983</c:v>
                </c:pt>
                <c:pt idx="16">
                  <c:v>24072</c:v>
                </c:pt>
                <c:pt idx="17">
                  <c:v>24374</c:v>
                </c:pt>
                <c:pt idx="18">
                  <c:v>24659</c:v>
                </c:pt>
                <c:pt idx="19">
                  <c:v>24974</c:v>
                </c:pt>
                <c:pt idx="20">
                  <c:v>25065</c:v>
                </c:pt>
                <c:pt idx="21">
                  <c:v>25681</c:v>
                </c:pt>
                <c:pt idx="22">
                  <c:v>26073</c:v>
                </c:pt>
                <c:pt idx="23">
                  <c:v>26183</c:v>
                </c:pt>
                <c:pt idx="24">
                  <c:v>27180</c:v>
                </c:pt>
                <c:pt idx="25">
                  <c:v>27196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15">
                  <c:v>3.6621556500904262E-3</c:v>
                </c:pt>
                <c:pt idx="16">
                  <c:v>2.2027570696081966E-2</c:v>
                </c:pt>
                <c:pt idx="17">
                  <c:v>2.2424821770982817E-2</c:v>
                </c:pt>
                <c:pt idx="18">
                  <c:v>2.0875869959127158E-2</c:v>
                </c:pt>
                <c:pt idx="19">
                  <c:v>2.3584923226735555E-2</c:v>
                </c:pt>
                <c:pt idx="20">
                  <c:v>1.5767538614454679E-2</c:v>
                </c:pt>
                <c:pt idx="24">
                  <c:v>2.5756896269740537E-2</c:v>
                </c:pt>
                <c:pt idx="25">
                  <c:v>2.7894498969544657E-2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297-4959-8E91-532BC2C8590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2">
                    <c:v>4.0000000000000001E-3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5.0000000000000001E-3</c:v>
                  </c:pt>
                  <c:pt idx="22">
                    <c:v>3.0000000000000001E-3</c:v>
                  </c:pt>
                  <c:pt idx="23">
                    <c:v>1E-3</c:v>
                  </c:pt>
                  <c:pt idx="24">
                    <c:v>0</c:v>
                  </c:pt>
                  <c:pt idx="25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2">
                    <c:v>4.0000000000000001E-3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5.0000000000000001E-3</c:v>
                  </c:pt>
                  <c:pt idx="22">
                    <c:v>3.0000000000000001E-3</c:v>
                  </c:pt>
                  <c:pt idx="23">
                    <c:v>1E-3</c:v>
                  </c:pt>
                  <c:pt idx="24">
                    <c:v>0</c:v>
                  </c:pt>
                  <c:pt idx="2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-0.5</c:v>
                </c:pt>
                <c:pt idx="1">
                  <c:v>19847</c:v>
                </c:pt>
                <c:pt idx="2">
                  <c:v>19968</c:v>
                </c:pt>
                <c:pt idx="3">
                  <c:v>19969</c:v>
                </c:pt>
                <c:pt idx="4">
                  <c:v>19985</c:v>
                </c:pt>
                <c:pt idx="5">
                  <c:v>20222</c:v>
                </c:pt>
                <c:pt idx="6">
                  <c:v>20268</c:v>
                </c:pt>
                <c:pt idx="7">
                  <c:v>20629</c:v>
                </c:pt>
                <c:pt idx="8">
                  <c:v>20913</c:v>
                </c:pt>
                <c:pt idx="9">
                  <c:v>21621</c:v>
                </c:pt>
                <c:pt idx="10">
                  <c:v>21983</c:v>
                </c:pt>
                <c:pt idx="11">
                  <c:v>22344</c:v>
                </c:pt>
                <c:pt idx="12">
                  <c:v>22583</c:v>
                </c:pt>
                <c:pt idx="13">
                  <c:v>23260</c:v>
                </c:pt>
                <c:pt idx="14">
                  <c:v>23636</c:v>
                </c:pt>
                <c:pt idx="15">
                  <c:v>23983</c:v>
                </c:pt>
                <c:pt idx="16">
                  <c:v>24072</c:v>
                </c:pt>
                <c:pt idx="17">
                  <c:v>24374</c:v>
                </c:pt>
                <c:pt idx="18">
                  <c:v>24659</c:v>
                </c:pt>
                <c:pt idx="19">
                  <c:v>24974</c:v>
                </c:pt>
                <c:pt idx="20">
                  <c:v>25065</c:v>
                </c:pt>
                <c:pt idx="21">
                  <c:v>25681</c:v>
                </c:pt>
                <c:pt idx="22">
                  <c:v>26073</c:v>
                </c:pt>
                <c:pt idx="23">
                  <c:v>26183</c:v>
                </c:pt>
                <c:pt idx="24">
                  <c:v>27180</c:v>
                </c:pt>
                <c:pt idx="25">
                  <c:v>27196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  <c:pt idx="22">
                  <c:v>3.6365090709296055E-3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297-4959-8E91-532BC2C8590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2">
                    <c:v>4.0000000000000001E-3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5.0000000000000001E-3</c:v>
                  </c:pt>
                  <c:pt idx="22">
                    <c:v>3.0000000000000001E-3</c:v>
                  </c:pt>
                  <c:pt idx="23">
                    <c:v>1E-3</c:v>
                  </c:pt>
                  <c:pt idx="24">
                    <c:v>0</c:v>
                  </c:pt>
                  <c:pt idx="25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2">
                    <c:v>4.0000000000000001E-3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5.0000000000000001E-3</c:v>
                  </c:pt>
                  <c:pt idx="22">
                    <c:v>3.0000000000000001E-3</c:v>
                  </c:pt>
                  <c:pt idx="23">
                    <c:v>1E-3</c:v>
                  </c:pt>
                  <c:pt idx="24">
                    <c:v>0</c:v>
                  </c:pt>
                  <c:pt idx="2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-0.5</c:v>
                </c:pt>
                <c:pt idx="1">
                  <c:v>19847</c:v>
                </c:pt>
                <c:pt idx="2">
                  <c:v>19968</c:v>
                </c:pt>
                <c:pt idx="3">
                  <c:v>19969</c:v>
                </c:pt>
                <c:pt idx="4">
                  <c:v>19985</c:v>
                </c:pt>
                <c:pt idx="5">
                  <c:v>20222</c:v>
                </c:pt>
                <c:pt idx="6">
                  <c:v>20268</c:v>
                </c:pt>
                <c:pt idx="7">
                  <c:v>20629</c:v>
                </c:pt>
                <c:pt idx="8">
                  <c:v>20913</c:v>
                </c:pt>
                <c:pt idx="9">
                  <c:v>21621</c:v>
                </c:pt>
                <c:pt idx="10">
                  <c:v>21983</c:v>
                </c:pt>
                <c:pt idx="11">
                  <c:v>22344</c:v>
                </c:pt>
                <c:pt idx="12">
                  <c:v>22583</c:v>
                </c:pt>
                <c:pt idx="13">
                  <c:v>23260</c:v>
                </c:pt>
                <c:pt idx="14">
                  <c:v>23636</c:v>
                </c:pt>
                <c:pt idx="15">
                  <c:v>23983</c:v>
                </c:pt>
                <c:pt idx="16">
                  <c:v>24072</c:v>
                </c:pt>
                <c:pt idx="17">
                  <c:v>24374</c:v>
                </c:pt>
                <c:pt idx="18">
                  <c:v>24659</c:v>
                </c:pt>
                <c:pt idx="19">
                  <c:v>24974</c:v>
                </c:pt>
                <c:pt idx="20">
                  <c:v>25065</c:v>
                </c:pt>
                <c:pt idx="21">
                  <c:v>25681</c:v>
                </c:pt>
                <c:pt idx="22">
                  <c:v>26073</c:v>
                </c:pt>
                <c:pt idx="23">
                  <c:v>26183</c:v>
                </c:pt>
                <c:pt idx="24">
                  <c:v>27180</c:v>
                </c:pt>
                <c:pt idx="25">
                  <c:v>27196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297-4959-8E91-532BC2C8590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2">
                    <c:v>4.0000000000000001E-3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5.0000000000000001E-3</c:v>
                  </c:pt>
                  <c:pt idx="22">
                    <c:v>3.0000000000000001E-3</c:v>
                  </c:pt>
                  <c:pt idx="23">
                    <c:v>1E-3</c:v>
                  </c:pt>
                  <c:pt idx="24">
                    <c:v>0</c:v>
                  </c:pt>
                  <c:pt idx="25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2">
                    <c:v>4.0000000000000001E-3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5.0000000000000001E-3</c:v>
                  </c:pt>
                  <c:pt idx="22">
                    <c:v>3.0000000000000001E-3</c:v>
                  </c:pt>
                  <c:pt idx="23">
                    <c:v>1E-3</c:v>
                  </c:pt>
                  <c:pt idx="24">
                    <c:v>0</c:v>
                  </c:pt>
                  <c:pt idx="2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-0.5</c:v>
                </c:pt>
                <c:pt idx="1">
                  <c:v>19847</c:v>
                </c:pt>
                <c:pt idx="2">
                  <c:v>19968</c:v>
                </c:pt>
                <c:pt idx="3">
                  <c:v>19969</c:v>
                </c:pt>
                <c:pt idx="4">
                  <c:v>19985</c:v>
                </c:pt>
                <c:pt idx="5">
                  <c:v>20222</c:v>
                </c:pt>
                <c:pt idx="6">
                  <c:v>20268</c:v>
                </c:pt>
                <c:pt idx="7">
                  <c:v>20629</c:v>
                </c:pt>
                <c:pt idx="8">
                  <c:v>20913</c:v>
                </c:pt>
                <c:pt idx="9">
                  <c:v>21621</c:v>
                </c:pt>
                <c:pt idx="10">
                  <c:v>21983</c:v>
                </c:pt>
                <c:pt idx="11">
                  <c:v>22344</c:v>
                </c:pt>
                <c:pt idx="12">
                  <c:v>22583</c:v>
                </c:pt>
                <c:pt idx="13">
                  <c:v>23260</c:v>
                </c:pt>
                <c:pt idx="14">
                  <c:v>23636</c:v>
                </c:pt>
                <c:pt idx="15">
                  <c:v>23983</c:v>
                </c:pt>
                <c:pt idx="16">
                  <c:v>24072</c:v>
                </c:pt>
                <c:pt idx="17">
                  <c:v>24374</c:v>
                </c:pt>
                <c:pt idx="18">
                  <c:v>24659</c:v>
                </c:pt>
                <c:pt idx="19">
                  <c:v>24974</c:v>
                </c:pt>
                <c:pt idx="20">
                  <c:v>25065</c:v>
                </c:pt>
                <c:pt idx="21">
                  <c:v>25681</c:v>
                </c:pt>
                <c:pt idx="22">
                  <c:v>26073</c:v>
                </c:pt>
                <c:pt idx="23">
                  <c:v>26183</c:v>
                </c:pt>
                <c:pt idx="24">
                  <c:v>27180</c:v>
                </c:pt>
                <c:pt idx="25">
                  <c:v>27196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297-4959-8E91-532BC2C8590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-0.5</c:v>
                </c:pt>
                <c:pt idx="1">
                  <c:v>19847</c:v>
                </c:pt>
                <c:pt idx="2">
                  <c:v>19968</c:v>
                </c:pt>
                <c:pt idx="3">
                  <c:v>19969</c:v>
                </c:pt>
                <c:pt idx="4">
                  <c:v>19985</c:v>
                </c:pt>
                <c:pt idx="5">
                  <c:v>20222</c:v>
                </c:pt>
                <c:pt idx="6">
                  <c:v>20268</c:v>
                </c:pt>
                <c:pt idx="7">
                  <c:v>20629</c:v>
                </c:pt>
                <c:pt idx="8">
                  <c:v>20913</c:v>
                </c:pt>
                <c:pt idx="9">
                  <c:v>21621</c:v>
                </c:pt>
                <c:pt idx="10">
                  <c:v>21983</c:v>
                </c:pt>
                <c:pt idx="11">
                  <c:v>22344</c:v>
                </c:pt>
                <c:pt idx="12">
                  <c:v>22583</c:v>
                </c:pt>
                <c:pt idx="13">
                  <c:v>23260</c:v>
                </c:pt>
                <c:pt idx="14">
                  <c:v>23636</c:v>
                </c:pt>
                <c:pt idx="15">
                  <c:v>23983</c:v>
                </c:pt>
                <c:pt idx="16">
                  <c:v>24072</c:v>
                </c:pt>
                <c:pt idx="17">
                  <c:v>24374</c:v>
                </c:pt>
                <c:pt idx="18">
                  <c:v>24659</c:v>
                </c:pt>
                <c:pt idx="19">
                  <c:v>24974</c:v>
                </c:pt>
                <c:pt idx="20">
                  <c:v>25065</c:v>
                </c:pt>
                <c:pt idx="21">
                  <c:v>25681</c:v>
                </c:pt>
                <c:pt idx="22">
                  <c:v>26073</c:v>
                </c:pt>
                <c:pt idx="23">
                  <c:v>26183</c:v>
                </c:pt>
                <c:pt idx="24">
                  <c:v>27180</c:v>
                </c:pt>
                <c:pt idx="25">
                  <c:v>27196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-3.0324357556133937E-2</c:v>
                </c:pt>
                <c:pt idx="1">
                  <c:v>6.7101462458224979E-3</c:v>
                </c:pt>
                <c:pt idx="2">
                  <c:v>6.9359265687869397E-3</c:v>
                </c:pt>
                <c:pt idx="3">
                  <c:v>6.9377925218692925E-3</c:v>
                </c:pt>
                <c:pt idx="4">
                  <c:v>6.967647771186903E-3</c:v>
                </c:pt>
                <c:pt idx="5">
                  <c:v>7.4098786517040292E-3</c:v>
                </c:pt>
                <c:pt idx="6">
                  <c:v>7.4957124934921619E-3</c:v>
                </c:pt>
                <c:pt idx="7">
                  <c:v>8.1693215562207815E-3</c:v>
                </c:pt>
                <c:pt idx="8">
                  <c:v>8.6992522316083933E-3</c:v>
                </c:pt>
                <c:pt idx="9">
                  <c:v>1.0020347013912721E-2</c:v>
                </c:pt>
                <c:pt idx="10">
                  <c:v>1.0695822029723693E-2</c:v>
                </c:pt>
                <c:pt idx="11">
                  <c:v>1.1369431092452312E-2</c:v>
                </c:pt>
                <c:pt idx="12">
                  <c:v>1.1815393879134144E-2</c:v>
                </c:pt>
                <c:pt idx="13">
                  <c:v>1.3078644115885597E-2</c:v>
                </c:pt>
                <c:pt idx="14">
                  <c:v>1.3780242474849481E-2</c:v>
                </c:pt>
                <c:pt idx="15">
                  <c:v>1.4427728194425189E-2</c:v>
                </c:pt>
                <c:pt idx="16">
                  <c:v>1.4593798018754402E-2</c:v>
                </c:pt>
                <c:pt idx="17">
                  <c:v>1.515731584962433E-2</c:v>
                </c:pt>
                <c:pt idx="18">
                  <c:v>1.5689112478094288E-2</c:v>
                </c:pt>
                <c:pt idx="19">
                  <c:v>1.6276887699034775E-2</c:v>
                </c:pt>
                <c:pt idx="20">
                  <c:v>1.6446689429528694E-2</c:v>
                </c:pt>
                <c:pt idx="21">
                  <c:v>1.7596116528256756E-2</c:v>
                </c:pt>
                <c:pt idx="22">
                  <c:v>1.8327570136538244E-2</c:v>
                </c:pt>
                <c:pt idx="23">
                  <c:v>1.8532824975596825E-2</c:v>
                </c:pt>
                <c:pt idx="24">
                  <c:v>2.0393180198700522E-2</c:v>
                </c:pt>
                <c:pt idx="25">
                  <c:v>2.0423035448018132E-2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297-4959-8E91-532BC2C85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6352160"/>
        <c:axId val="1"/>
      </c:scatterChart>
      <c:valAx>
        <c:axId val="596352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77319587628868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731958762886601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3521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8556701030927835E-2"/>
          <c:y val="0.92000129214617399"/>
          <c:w val="0.97319587628865978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AS Hya - O-C Diagr.</a:t>
            </a:r>
          </a:p>
        </c:rich>
      </c:tx>
      <c:layout>
        <c:manualLayout>
          <c:xMode val="edge"/>
          <c:yMode val="edge"/>
          <c:x val="0.34432989690721649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19587628865979"/>
          <c:y val="0.14678942920199375"/>
          <c:w val="0.76288659793814428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-0.5</c:v>
                </c:pt>
                <c:pt idx="1">
                  <c:v>19847</c:v>
                </c:pt>
                <c:pt idx="2">
                  <c:v>19968</c:v>
                </c:pt>
                <c:pt idx="3">
                  <c:v>19969</c:v>
                </c:pt>
                <c:pt idx="4">
                  <c:v>19985</c:v>
                </c:pt>
                <c:pt idx="5">
                  <c:v>20222</c:v>
                </c:pt>
                <c:pt idx="6">
                  <c:v>20268</c:v>
                </c:pt>
                <c:pt idx="7">
                  <c:v>20629</c:v>
                </c:pt>
                <c:pt idx="8">
                  <c:v>20913</c:v>
                </c:pt>
                <c:pt idx="9">
                  <c:v>21621</c:v>
                </c:pt>
                <c:pt idx="10">
                  <c:v>21983</c:v>
                </c:pt>
                <c:pt idx="11">
                  <c:v>22344</c:v>
                </c:pt>
                <c:pt idx="12">
                  <c:v>22583</c:v>
                </c:pt>
                <c:pt idx="13">
                  <c:v>23260</c:v>
                </c:pt>
                <c:pt idx="14">
                  <c:v>23636</c:v>
                </c:pt>
                <c:pt idx="15">
                  <c:v>23983</c:v>
                </c:pt>
                <c:pt idx="16">
                  <c:v>24072</c:v>
                </c:pt>
                <c:pt idx="17">
                  <c:v>24374</c:v>
                </c:pt>
                <c:pt idx="18">
                  <c:v>24659</c:v>
                </c:pt>
                <c:pt idx="19">
                  <c:v>24974</c:v>
                </c:pt>
                <c:pt idx="20">
                  <c:v>25065</c:v>
                </c:pt>
                <c:pt idx="21">
                  <c:v>25681</c:v>
                </c:pt>
                <c:pt idx="22">
                  <c:v>26073</c:v>
                </c:pt>
                <c:pt idx="23">
                  <c:v>26183</c:v>
                </c:pt>
                <c:pt idx="24">
                  <c:v>27180</c:v>
                </c:pt>
                <c:pt idx="25">
                  <c:v>27196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0">
                  <c:v>-3.1882955227047205E-6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AC-43DC-B0CF-F1A9EE45B5F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2">
                    <c:v>4.0000000000000001E-3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5.0000000000000001E-3</c:v>
                  </c:pt>
                  <c:pt idx="22">
                    <c:v>3.0000000000000001E-3</c:v>
                  </c:pt>
                  <c:pt idx="23">
                    <c:v>1E-3</c:v>
                  </c:pt>
                  <c:pt idx="24">
                    <c:v>0</c:v>
                  </c:pt>
                  <c:pt idx="25">
                    <c:v>0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2">
                    <c:v>4.0000000000000001E-3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5.0000000000000001E-3</c:v>
                  </c:pt>
                  <c:pt idx="22">
                    <c:v>3.0000000000000001E-3</c:v>
                  </c:pt>
                  <c:pt idx="23">
                    <c:v>1E-3</c:v>
                  </c:pt>
                  <c:pt idx="24">
                    <c:v>0</c:v>
                  </c:pt>
                  <c:pt idx="2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-0.5</c:v>
                </c:pt>
                <c:pt idx="1">
                  <c:v>19847</c:v>
                </c:pt>
                <c:pt idx="2">
                  <c:v>19968</c:v>
                </c:pt>
                <c:pt idx="3">
                  <c:v>19969</c:v>
                </c:pt>
                <c:pt idx="4">
                  <c:v>19985</c:v>
                </c:pt>
                <c:pt idx="5">
                  <c:v>20222</c:v>
                </c:pt>
                <c:pt idx="6">
                  <c:v>20268</c:v>
                </c:pt>
                <c:pt idx="7">
                  <c:v>20629</c:v>
                </c:pt>
                <c:pt idx="8">
                  <c:v>20913</c:v>
                </c:pt>
                <c:pt idx="9">
                  <c:v>21621</c:v>
                </c:pt>
                <c:pt idx="10">
                  <c:v>21983</c:v>
                </c:pt>
                <c:pt idx="11">
                  <c:v>22344</c:v>
                </c:pt>
                <c:pt idx="12">
                  <c:v>22583</c:v>
                </c:pt>
                <c:pt idx="13">
                  <c:v>23260</c:v>
                </c:pt>
                <c:pt idx="14">
                  <c:v>23636</c:v>
                </c:pt>
                <c:pt idx="15">
                  <c:v>23983</c:v>
                </c:pt>
                <c:pt idx="16">
                  <c:v>24072</c:v>
                </c:pt>
                <c:pt idx="17">
                  <c:v>24374</c:v>
                </c:pt>
                <c:pt idx="18">
                  <c:v>24659</c:v>
                </c:pt>
                <c:pt idx="19">
                  <c:v>24974</c:v>
                </c:pt>
                <c:pt idx="20">
                  <c:v>25065</c:v>
                </c:pt>
                <c:pt idx="21">
                  <c:v>25681</c:v>
                </c:pt>
                <c:pt idx="22">
                  <c:v>26073</c:v>
                </c:pt>
                <c:pt idx="23">
                  <c:v>26183</c:v>
                </c:pt>
                <c:pt idx="24">
                  <c:v>27180</c:v>
                </c:pt>
                <c:pt idx="25">
                  <c:v>27196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1">
                  <c:v>7.6918562408536673E-3</c:v>
                </c:pt>
                <c:pt idx="2">
                  <c:v>1.1132476713100914E-2</c:v>
                </c:pt>
                <c:pt idx="3">
                  <c:v>9.5410768699366599E-3</c:v>
                </c:pt>
                <c:pt idx="4">
                  <c:v>9.078679584490601E-3</c:v>
                </c:pt>
                <c:pt idx="5">
                  <c:v>1.1916919655050151E-2</c:v>
                </c:pt>
                <c:pt idx="6">
                  <c:v>6.7125274363206699E-3</c:v>
                </c:pt>
                <c:pt idx="7">
                  <c:v>8.2171884787385352E-3</c:v>
                </c:pt>
                <c:pt idx="8">
                  <c:v>1.3259636507427786E-2</c:v>
                </c:pt>
                <c:pt idx="9">
                  <c:v>7.5485562338144518E-3</c:v>
                </c:pt>
                <c:pt idx="10">
                  <c:v>4.4618174433708191E-3</c:v>
                </c:pt>
                <c:pt idx="11">
                  <c:v>3.9664784926571883E-3</c:v>
                </c:pt>
                <c:pt idx="12">
                  <c:v>9.6219189072144218E-3</c:v>
                </c:pt>
                <c:pt idx="13">
                  <c:v>8.2442333878134377E-3</c:v>
                </c:pt>
                <c:pt idx="14">
                  <c:v>3.8778969683335163E-3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CAC-43DC-B0CF-F1A9EE45B5F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2">
                    <c:v>4.0000000000000001E-3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5.0000000000000001E-3</c:v>
                  </c:pt>
                  <c:pt idx="22">
                    <c:v>3.0000000000000001E-3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2">
                    <c:v>4.0000000000000001E-3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5.0000000000000001E-3</c:v>
                  </c:pt>
                  <c:pt idx="2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-0.5</c:v>
                </c:pt>
                <c:pt idx="1">
                  <c:v>19847</c:v>
                </c:pt>
                <c:pt idx="2">
                  <c:v>19968</c:v>
                </c:pt>
                <c:pt idx="3">
                  <c:v>19969</c:v>
                </c:pt>
                <c:pt idx="4">
                  <c:v>19985</c:v>
                </c:pt>
                <c:pt idx="5">
                  <c:v>20222</c:v>
                </c:pt>
                <c:pt idx="6">
                  <c:v>20268</c:v>
                </c:pt>
                <c:pt idx="7">
                  <c:v>20629</c:v>
                </c:pt>
                <c:pt idx="8">
                  <c:v>20913</c:v>
                </c:pt>
                <c:pt idx="9">
                  <c:v>21621</c:v>
                </c:pt>
                <c:pt idx="10">
                  <c:v>21983</c:v>
                </c:pt>
                <c:pt idx="11">
                  <c:v>22344</c:v>
                </c:pt>
                <c:pt idx="12">
                  <c:v>22583</c:v>
                </c:pt>
                <c:pt idx="13">
                  <c:v>23260</c:v>
                </c:pt>
                <c:pt idx="14">
                  <c:v>23636</c:v>
                </c:pt>
                <c:pt idx="15">
                  <c:v>23983</c:v>
                </c:pt>
                <c:pt idx="16">
                  <c:v>24072</c:v>
                </c:pt>
                <c:pt idx="17">
                  <c:v>24374</c:v>
                </c:pt>
                <c:pt idx="18">
                  <c:v>24659</c:v>
                </c:pt>
                <c:pt idx="19">
                  <c:v>24974</c:v>
                </c:pt>
                <c:pt idx="20">
                  <c:v>25065</c:v>
                </c:pt>
                <c:pt idx="21">
                  <c:v>25681</c:v>
                </c:pt>
                <c:pt idx="22">
                  <c:v>26073</c:v>
                </c:pt>
                <c:pt idx="23">
                  <c:v>26183</c:v>
                </c:pt>
                <c:pt idx="24">
                  <c:v>27180</c:v>
                </c:pt>
                <c:pt idx="25">
                  <c:v>27196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21">
                  <c:v>1.4465242784353904E-2</c:v>
                </c:pt>
                <c:pt idx="23">
                  <c:v>2.258252767205704E-2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CAC-43DC-B0CF-F1A9EE45B5F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2">
                    <c:v>4.0000000000000001E-3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5.0000000000000001E-3</c:v>
                  </c:pt>
                  <c:pt idx="22">
                    <c:v>3.0000000000000001E-3</c:v>
                  </c:pt>
                  <c:pt idx="23">
                    <c:v>1E-3</c:v>
                  </c:pt>
                  <c:pt idx="24">
                    <c:v>0</c:v>
                  </c:pt>
                  <c:pt idx="25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2">
                    <c:v>4.0000000000000001E-3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5.0000000000000001E-3</c:v>
                  </c:pt>
                  <c:pt idx="22">
                    <c:v>3.0000000000000001E-3</c:v>
                  </c:pt>
                  <c:pt idx="23">
                    <c:v>1E-3</c:v>
                  </c:pt>
                  <c:pt idx="24">
                    <c:v>0</c:v>
                  </c:pt>
                  <c:pt idx="2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-0.5</c:v>
                </c:pt>
                <c:pt idx="1">
                  <c:v>19847</c:v>
                </c:pt>
                <c:pt idx="2">
                  <c:v>19968</c:v>
                </c:pt>
                <c:pt idx="3">
                  <c:v>19969</c:v>
                </c:pt>
                <c:pt idx="4">
                  <c:v>19985</c:v>
                </c:pt>
                <c:pt idx="5">
                  <c:v>20222</c:v>
                </c:pt>
                <c:pt idx="6">
                  <c:v>20268</c:v>
                </c:pt>
                <c:pt idx="7">
                  <c:v>20629</c:v>
                </c:pt>
                <c:pt idx="8">
                  <c:v>20913</c:v>
                </c:pt>
                <c:pt idx="9">
                  <c:v>21621</c:v>
                </c:pt>
                <c:pt idx="10">
                  <c:v>21983</c:v>
                </c:pt>
                <c:pt idx="11">
                  <c:v>22344</c:v>
                </c:pt>
                <c:pt idx="12">
                  <c:v>22583</c:v>
                </c:pt>
                <c:pt idx="13">
                  <c:v>23260</c:v>
                </c:pt>
                <c:pt idx="14">
                  <c:v>23636</c:v>
                </c:pt>
                <c:pt idx="15">
                  <c:v>23983</c:v>
                </c:pt>
                <c:pt idx="16">
                  <c:v>24072</c:v>
                </c:pt>
                <c:pt idx="17">
                  <c:v>24374</c:v>
                </c:pt>
                <c:pt idx="18">
                  <c:v>24659</c:v>
                </c:pt>
                <c:pt idx="19">
                  <c:v>24974</c:v>
                </c:pt>
                <c:pt idx="20">
                  <c:v>25065</c:v>
                </c:pt>
                <c:pt idx="21">
                  <c:v>25681</c:v>
                </c:pt>
                <c:pt idx="22">
                  <c:v>26073</c:v>
                </c:pt>
                <c:pt idx="23">
                  <c:v>26183</c:v>
                </c:pt>
                <c:pt idx="24">
                  <c:v>27180</c:v>
                </c:pt>
                <c:pt idx="25">
                  <c:v>27196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15">
                  <c:v>3.6621556500904262E-3</c:v>
                </c:pt>
                <c:pt idx="16">
                  <c:v>2.2027570696081966E-2</c:v>
                </c:pt>
                <c:pt idx="17">
                  <c:v>2.2424821770982817E-2</c:v>
                </c:pt>
                <c:pt idx="18">
                  <c:v>2.0875869959127158E-2</c:v>
                </c:pt>
                <c:pt idx="19">
                  <c:v>2.3584923226735555E-2</c:v>
                </c:pt>
                <c:pt idx="20">
                  <c:v>1.5767538614454679E-2</c:v>
                </c:pt>
                <c:pt idx="24">
                  <c:v>2.5756896269740537E-2</c:v>
                </c:pt>
                <c:pt idx="25">
                  <c:v>2.7894498969544657E-2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CAC-43DC-B0CF-F1A9EE45B5F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2">
                    <c:v>4.0000000000000001E-3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5.0000000000000001E-3</c:v>
                  </c:pt>
                  <c:pt idx="22">
                    <c:v>3.0000000000000001E-3</c:v>
                  </c:pt>
                  <c:pt idx="23">
                    <c:v>1E-3</c:v>
                  </c:pt>
                  <c:pt idx="24">
                    <c:v>0</c:v>
                  </c:pt>
                  <c:pt idx="25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2">
                    <c:v>4.0000000000000001E-3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5.0000000000000001E-3</c:v>
                  </c:pt>
                  <c:pt idx="22">
                    <c:v>3.0000000000000001E-3</c:v>
                  </c:pt>
                  <c:pt idx="23">
                    <c:v>1E-3</c:v>
                  </c:pt>
                  <c:pt idx="24">
                    <c:v>0</c:v>
                  </c:pt>
                  <c:pt idx="2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-0.5</c:v>
                </c:pt>
                <c:pt idx="1">
                  <c:v>19847</c:v>
                </c:pt>
                <c:pt idx="2">
                  <c:v>19968</c:v>
                </c:pt>
                <c:pt idx="3">
                  <c:v>19969</c:v>
                </c:pt>
                <c:pt idx="4">
                  <c:v>19985</c:v>
                </c:pt>
                <c:pt idx="5">
                  <c:v>20222</c:v>
                </c:pt>
                <c:pt idx="6">
                  <c:v>20268</c:v>
                </c:pt>
                <c:pt idx="7">
                  <c:v>20629</c:v>
                </c:pt>
                <c:pt idx="8">
                  <c:v>20913</c:v>
                </c:pt>
                <c:pt idx="9">
                  <c:v>21621</c:v>
                </c:pt>
                <c:pt idx="10">
                  <c:v>21983</c:v>
                </c:pt>
                <c:pt idx="11">
                  <c:v>22344</c:v>
                </c:pt>
                <c:pt idx="12">
                  <c:v>22583</c:v>
                </c:pt>
                <c:pt idx="13">
                  <c:v>23260</c:v>
                </c:pt>
                <c:pt idx="14">
                  <c:v>23636</c:v>
                </c:pt>
                <c:pt idx="15">
                  <c:v>23983</c:v>
                </c:pt>
                <c:pt idx="16">
                  <c:v>24072</c:v>
                </c:pt>
                <c:pt idx="17">
                  <c:v>24374</c:v>
                </c:pt>
                <c:pt idx="18">
                  <c:v>24659</c:v>
                </c:pt>
                <c:pt idx="19">
                  <c:v>24974</c:v>
                </c:pt>
                <c:pt idx="20">
                  <c:v>25065</c:v>
                </c:pt>
                <c:pt idx="21">
                  <c:v>25681</c:v>
                </c:pt>
                <c:pt idx="22">
                  <c:v>26073</c:v>
                </c:pt>
                <c:pt idx="23">
                  <c:v>26183</c:v>
                </c:pt>
                <c:pt idx="24">
                  <c:v>27180</c:v>
                </c:pt>
                <c:pt idx="25">
                  <c:v>27196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  <c:pt idx="22">
                  <c:v>3.6365090709296055E-3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CAC-43DC-B0CF-F1A9EE45B5F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2">
                    <c:v>4.0000000000000001E-3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5.0000000000000001E-3</c:v>
                  </c:pt>
                  <c:pt idx="22">
                    <c:v>3.0000000000000001E-3</c:v>
                  </c:pt>
                  <c:pt idx="23">
                    <c:v>1E-3</c:v>
                  </c:pt>
                  <c:pt idx="24">
                    <c:v>0</c:v>
                  </c:pt>
                  <c:pt idx="25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2">
                    <c:v>4.0000000000000001E-3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5.0000000000000001E-3</c:v>
                  </c:pt>
                  <c:pt idx="22">
                    <c:v>3.0000000000000001E-3</c:v>
                  </c:pt>
                  <c:pt idx="23">
                    <c:v>1E-3</c:v>
                  </c:pt>
                  <c:pt idx="24">
                    <c:v>0</c:v>
                  </c:pt>
                  <c:pt idx="2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-0.5</c:v>
                </c:pt>
                <c:pt idx="1">
                  <c:v>19847</c:v>
                </c:pt>
                <c:pt idx="2">
                  <c:v>19968</c:v>
                </c:pt>
                <c:pt idx="3">
                  <c:v>19969</c:v>
                </c:pt>
                <c:pt idx="4">
                  <c:v>19985</c:v>
                </c:pt>
                <c:pt idx="5">
                  <c:v>20222</c:v>
                </c:pt>
                <c:pt idx="6">
                  <c:v>20268</c:v>
                </c:pt>
                <c:pt idx="7">
                  <c:v>20629</c:v>
                </c:pt>
                <c:pt idx="8">
                  <c:v>20913</c:v>
                </c:pt>
                <c:pt idx="9">
                  <c:v>21621</c:v>
                </c:pt>
                <c:pt idx="10">
                  <c:v>21983</c:v>
                </c:pt>
                <c:pt idx="11">
                  <c:v>22344</c:v>
                </c:pt>
                <c:pt idx="12">
                  <c:v>22583</c:v>
                </c:pt>
                <c:pt idx="13">
                  <c:v>23260</c:v>
                </c:pt>
                <c:pt idx="14">
                  <c:v>23636</c:v>
                </c:pt>
                <c:pt idx="15">
                  <c:v>23983</c:v>
                </c:pt>
                <c:pt idx="16">
                  <c:v>24072</c:v>
                </c:pt>
                <c:pt idx="17">
                  <c:v>24374</c:v>
                </c:pt>
                <c:pt idx="18">
                  <c:v>24659</c:v>
                </c:pt>
                <c:pt idx="19">
                  <c:v>24974</c:v>
                </c:pt>
                <c:pt idx="20">
                  <c:v>25065</c:v>
                </c:pt>
                <c:pt idx="21">
                  <c:v>25681</c:v>
                </c:pt>
                <c:pt idx="22">
                  <c:v>26073</c:v>
                </c:pt>
                <c:pt idx="23">
                  <c:v>26183</c:v>
                </c:pt>
                <c:pt idx="24">
                  <c:v>27180</c:v>
                </c:pt>
                <c:pt idx="25">
                  <c:v>27196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CAC-43DC-B0CF-F1A9EE45B5F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2">
                    <c:v>4.0000000000000001E-3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5.0000000000000001E-3</c:v>
                  </c:pt>
                  <c:pt idx="22">
                    <c:v>3.0000000000000001E-3</c:v>
                  </c:pt>
                  <c:pt idx="23">
                    <c:v>1E-3</c:v>
                  </c:pt>
                  <c:pt idx="24">
                    <c:v>0</c:v>
                  </c:pt>
                  <c:pt idx="25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2">
                    <c:v>4.0000000000000001E-3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5.0000000000000001E-3</c:v>
                  </c:pt>
                  <c:pt idx="22">
                    <c:v>3.0000000000000001E-3</c:v>
                  </c:pt>
                  <c:pt idx="23">
                    <c:v>1E-3</c:v>
                  </c:pt>
                  <c:pt idx="24">
                    <c:v>0</c:v>
                  </c:pt>
                  <c:pt idx="2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-0.5</c:v>
                </c:pt>
                <c:pt idx="1">
                  <c:v>19847</c:v>
                </c:pt>
                <c:pt idx="2">
                  <c:v>19968</c:v>
                </c:pt>
                <c:pt idx="3">
                  <c:v>19969</c:v>
                </c:pt>
                <c:pt idx="4">
                  <c:v>19985</c:v>
                </c:pt>
                <c:pt idx="5">
                  <c:v>20222</c:v>
                </c:pt>
                <c:pt idx="6">
                  <c:v>20268</c:v>
                </c:pt>
                <c:pt idx="7">
                  <c:v>20629</c:v>
                </c:pt>
                <c:pt idx="8">
                  <c:v>20913</c:v>
                </c:pt>
                <c:pt idx="9">
                  <c:v>21621</c:v>
                </c:pt>
                <c:pt idx="10">
                  <c:v>21983</c:v>
                </c:pt>
                <c:pt idx="11">
                  <c:v>22344</c:v>
                </c:pt>
                <c:pt idx="12">
                  <c:v>22583</c:v>
                </c:pt>
                <c:pt idx="13">
                  <c:v>23260</c:v>
                </c:pt>
                <c:pt idx="14">
                  <c:v>23636</c:v>
                </c:pt>
                <c:pt idx="15">
                  <c:v>23983</c:v>
                </c:pt>
                <c:pt idx="16">
                  <c:v>24072</c:v>
                </c:pt>
                <c:pt idx="17">
                  <c:v>24374</c:v>
                </c:pt>
                <c:pt idx="18">
                  <c:v>24659</c:v>
                </c:pt>
                <c:pt idx="19">
                  <c:v>24974</c:v>
                </c:pt>
                <c:pt idx="20">
                  <c:v>25065</c:v>
                </c:pt>
                <c:pt idx="21">
                  <c:v>25681</c:v>
                </c:pt>
                <c:pt idx="22">
                  <c:v>26073</c:v>
                </c:pt>
                <c:pt idx="23">
                  <c:v>26183</c:v>
                </c:pt>
                <c:pt idx="24">
                  <c:v>27180</c:v>
                </c:pt>
                <c:pt idx="25">
                  <c:v>27196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CAC-43DC-B0CF-F1A9EE45B5F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-0.5</c:v>
                </c:pt>
                <c:pt idx="1">
                  <c:v>19847</c:v>
                </c:pt>
                <c:pt idx="2">
                  <c:v>19968</c:v>
                </c:pt>
                <c:pt idx="3">
                  <c:v>19969</c:v>
                </c:pt>
                <c:pt idx="4">
                  <c:v>19985</c:v>
                </c:pt>
                <c:pt idx="5">
                  <c:v>20222</c:v>
                </c:pt>
                <c:pt idx="6">
                  <c:v>20268</c:v>
                </c:pt>
                <c:pt idx="7">
                  <c:v>20629</c:v>
                </c:pt>
                <c:pt idx="8">
                  <c:v>20913</c:v>
                </c:pt>
                <c:pt idx="9">
                  <c:v>21621</c:v>
                </c:pt>
                <c:pt idx="10">
                  <c:v>21983</c:v>
                </c:pt>
                <c:pt idx="11">
                  <c:v>22344</c:v>
                </c:pt>
                <c:pt idx="12">
                  <c:v>22583</c:v>
                </c:pt>
                <c:pt idx="13">
                  <c:v>23260</c:v>
                </c:pt>
                <c:pt idx="14">
                  <c:v>23636</c:v>
                </c:pt>
                <c:pt idx="15">
                  <c:v>23983</c:v>
                </c:pt>
                <c:pt idx="16">
                  <c:v>24072</c:v>
                </c:pt>
                <c:pt idx="17">
                  <c:v>24374</c:v>
                </c:pt>
                <c:pt idx="18">
                  <c:v>24659</c:v>
                </c:pt>
                <c:pt idx="19">
                  <c:v>24974</c:v>
                </c:pt>
                <c:pt idx="20">
                  <c:v>25065</c:v>
                </c:pt>
                <c:pt idx="21">
                  <c:v>25681</c:v>
                </c:pt>
                <c:pt idx="22">
                  <c:v>26073</c:v>
                </c:pt>
                <c:pt idx="23">
                  <c:v>26183</c:v>
                </c:pt>
                <c:pt idx="24">
                  <c:v>27180</c:v>
                </c:pt>
                <c:pt idx="25">
                  <c:v>27196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-3.0324357556133937E-2</c:v>
                </c:pt>
                <c:pt idx="1">
                  <c:v>6.7101462458224979E-3</c:v>
                </c:pt>
                <c:pt idx="2">
                  <c:v>6.9359265687869397E-3</c:v>
                </c:pt>
                <c:pt idx="3">
                  <c:v>6.9377925218692925E-3</c:v>
                </c:pt>
                <c:pt idx="4">
                  <c:v>6.967647771186903E-3</c:v>
                </c:pt>
                <c:pt idx="5">
                  <c:v>7.4098786517040292E-3</c:v>
                </c:pt>
                <c:pt idx="6">
                  <c:v>7.4957124934921619E-3</c:v>
                </c:pt>
                <c:pt idx="7">
                  <c:v>8.1693215562207815E-3</c:v>
                </c:pt>
                <c:pt idx="8">
                  <c:v>8.6992522316083933E-3</c:v>
                </c:pt>
                <c:pt idx="9">
                  <c:v>1.0020347013912721E-2</c:v>
                </c:pt>
                <c:pt idx="10">
                  <c:v>1.0695822029723693E-2</c:v>
                </c:pt>
                <c:pt idx="11">
                  <c:v>1.1369431092452312E-2</c:v>
                </c:pt>
                <c:pt idx="12">
                  <c:v>1.1815393879134144E-2</c:v>
                </c:pt>
                <c:pt idx="13">
                  <c:v>1.3078644115885597E-2</c:v>
                </c:pt>
                <c:pt idx="14">
                  <c:v>1.3780242474849481E-2</c:v>
                </c:pt>
                <c:pt idx="15">
                  <c:v>1.4427728194425189E-2</c:v>
                </c:pt>
                <c:pt idx="16">
                  <c:v>1.4593798018754402E-2</c:v>
                </c:pt>
                <c:pt idx="17">
                  <c:v>1.515731584962433E-2</c:v>
                </c:pt>
                <c:pt idx="18">
                  <c:v>1.5689112478094288E-2</c:v>
                </c:pt>
                <c:pt idx="19">
                  <c:v>1.6276887699034775E-2</c:v>
                </c:pt>
                <c:pt idx="20">
                  <c:v>1.6446689429528694E-2</c:v>
                </c:pt>
                <c:pt idx="21">
                  <c:v>1.7596116528256756E-2</c:v>
                </c:pt>
                <c:pt idx="22">
                  <c:v>1.8327570136538244E-2</c:v>
                </c:pt>
                <c:pt idx="23">
                  <c:v>1.8532824975596825E-2</c:v>
                </c:pt>
                <c:pt idx="24">
                  <c:v>2.0393180198700522E-2</c:v>
                </c:pt>
                <c:pt idx="25">
                  <c:v>2.0423035448018132E-2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CAC-43DC-B0CF-F1A9EE45B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2722552"/>
        <c:axId val="1"/>
      </c:scatterChart>
      <c:valAx>
        <c:axId val="592722552"/>
        <c:scaling>
          <c:orientation val="minMax"/>
          <c:min val="18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77319587628868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731958762886601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27225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8556701030927835E-2"/>
          <c:y val="0.9204921861831491"/>
          <c:w val="0.97319587628865978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AS Hya - O-C Diagr.</a:t>
            </a:r>
          </a:p>
        </c:rich>
      </c:tx>
      <c:layout>
        <c:manualLayout>
          <c:xMode val="edge"/>
          <c:yMode val="edge"/>
          <c:x val="0.34432989690721649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2680412371134"/>
          <c:y val="0.14769252958613219"/>
          <c:w val="0.8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1320</c:v>
                </c:pt>
                <c:pt idx="2">
                  <c:v>1328</c:v>
                </c:pt>
                <c:pt idx="3">
                  <c:v>1328.5</c:v>
                </c:pt>
                <c:pt idx="4">
                  <c:v>1329.5</c:v>
                </c:pt>
                <c:pt idx="5">
                  <c:v>1345</c:v>
                </c:pt>
                <c:pt idx="6">
                  <c:v>1348</c:v>
                </c:pt>
                <c:pt idx="7">
                  <c:v>1372</c:v>
                </c:pt>
                <c:pt idx="8">
                  <c:v>1391</c:v>
                </c:pt>
                <c:pt idx="9">
                  <c:v>1438</c:v>
                </c:pt>
                <c:pt idx="10">
                  <c:v>1462.5</c:v>
                </c:pt>
                <c:pt idx="11">
                  <c:v>1486.5</c:v>
                </c:pt>
                <c:pt idx="12">
                  <c:v>1502</c:v>
                </c:pt>
                <c:pt idx="13">
                  <c:v>1547</c:v>
                </c:pt>
                <c:pt idx="14">
                  <c:v>1572</c:v>
                </c:pt>
                <c:pt idx="15">
                  <c:v>1708</c:v>
                </c:pt>
              </c:numCache>
            </c:numRef>
          </c:xVal>
          <c:yVal>
            <c:numRef>
              <c:f>'A (old)'!$H$21:$H$993</c:f>
              <c:numCache>
                <c:formatCode>General</c:formatCode>
                <c:ptCount val="973"/>
                <c:pt idx="0">
                  <c:v>-3.1882955227047205E-6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03-4445-8849-D29E40A51E9C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2">
                    <c:v>4.0000000000000001E-3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5.0000000000000001E-3</c:v>
                  </c:pt>
                </c:numCache>
              </c:numRef>
            </c:plus>
            <c:min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2">
                    <c:v>4.0000000000000001E-3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1320</c:v>
                </c:pt>
                <c:pt idx="2">
                  <c:v>1328</c:v>
                </c:pt>
                <c:pt idx="3">
                  <c:v>1328.5</c:v>
                </c:pt>
                <c:pt idx="4">
                  <c:v>1329.5</c:v>
                </c:pt>
                <c:pt idx="5">
                  <c:v>1345</c:v>
                </c:pt>
                <c:pt idx="6">
                  <c:v>1348</c:v>
                </c:pt>
                <c:pt idx="7">
                  <c:v>1372</c:v>
                </c:pt>
                <c:pt idx="8">
                  <c:v>1391</c:v>
                </c:pt>
                <c:pt idx="9">
                  <c:v>1438</c:v>
                </c:pt>
                <c:pt idx="10">
                  <c:v>1462.5</c:v>
                </c:pt>
                <c:pt idx="11">
                  <c:v>1486.5</c:v>
                </c:pt>
                <c:pt idx="12">
                  <c:v>1502</c:v>
                </c:pt>
                <c:pt idx="13">
                  <c:v>1547</c:v>
                </c:pt>
                <c:pt idx="14">
                  <c:v>1572</c:v>
                </c:pt>
                <c:pt idx="15">
                  <c:v>1708</c:v>
                </c:pt>
              </c:numCache>
            </c:numRef>
          </c:xVal>
          <c:yVal>
            <c:numRef>
              <c:f>'A (old)'!$I$21:$I$993</c:f>
              <c:numCache>
                <c:formatCode>General</c:formatCode>
                <c:ptCount val="973"/>
                <c:pt idx="1">
                  <c:v>2.8379968117005774</c:v>
                </c:pt>
                <c:pt idx="2">
                  <c:v>3.6159968117062817</c:v>
                </c:pt>
                <c:pt idx="3">
                  <c:v>-3.3170031882909825</c:v>
                </c:pt>
                <c:pt idx="4">
                  <c:v>-2.2900031882963958</c:v>
                </c:pt>
                <c:pt idx="5">
                  <c:v>1.9389968117029639</c:v>
                </c:pt>
                <c:pt idx="6">
                  <c:v>2.8889968117000535</c:v>
                </c:pt>
                <c:pt idx="7">
                  <c:v>3.0869968117040116</c:v>
                </c:pt>
                <c:pt idx="8">
                  <c:v>1.3419968117086682</c:v>
                </c:pt>
                <c:pt idx="9">
                  <c:v>2.8289968117096578</c:v>
                </c:pt>
                <c:pt idx="10">
                  <c:v>-3.9090031882951735</c:v>
                </c:pt>
                <c:pt idx="11">
                  <c:v>-3.7130031882988987</c:v>
                </c:pt>
                <c:pt idx="12">
                  <c:v>2.6459968117051176</c:v>
                </c:pt>
                <c:pt idx="13">
                  <c:v>3.1459968117051176</c:v>
                </c:pt>
                <c:pt idx="14">
                  <c:v>3.3019968117077951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03-4445-8849-D29E40A51E9C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2">
                    <c:v>4.0000000000000001E-3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5.0000000000000001E-3</c:v>
                  </c:pt>
                </c:numCache>
              </c:numRef>
            </c:plus>
            <c:min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2">
                    <c:v>4.0000000000000001E-3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1320</c:v>
                </c:pt>
                <c:pt idx="2">
                  <c:v>1328</c:v>
                </c:pt>
                <c:pt idx="3">
                  <c:v>1328.5</c:v>
                </c:pt>
                <c:pt idx="4">
                  <c:v>1329.5</c:v>
                </c:pt>
                <c:pt idx="5">
                  <c:v>1345</c:v>
                </c:pt>
                <c:pt idx="6">
                  <c:v>1348</c:v>
                </c:pt>
                <c:pt idx="7">
                  <c:v>1372</c:v>
                </c:pt>
                <c:pt idx="8">
                  <c:v>1391</c:v>
                </c:pt>
                <c:pt idx="9">
                  <c:v>1438</c:v>
                </c:pt>
                <c:pt idx="10">
                  <c:v>1462.5</c:v>
                </c:pt>
                <c:pt idx="11">
                  <c:v>1486.5</c:v>
                </c:pt>
                <c:pt idx="12">
                  <c:v>1502</c:v>
                </c:pt>
                <c:pt idx="13">
                  <c:v>1547</c:v>
                </c:pt>
                <c:pt idx="14">
                  <c:v>1572</c:v>
                </c:pt>
                <c:pt idx="15">
                  <c:v>1708</c:v>
                </c:pt>
              </c:numCache>
            </c:numRef>
          </c:xVal>
          <c:yVal>
            <c:numRef>
              <c:f>'A (old)'!$J$21:$J$993</c:f>
              <c:numCache>
                <c:formatCode>General</c:formatCode>
                <c:ptCount val="973"/>
                <c:pt idx="15">
                  <c:v>3.7169968117086682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603-4445-8849-D29E40A51E9C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2">
                    <c:v>4.0000000000000001E-3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5.0000000000000001E-3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2">
                    <c:v>4.0000000000000001E-3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1320</c:v>
                </c:pt>
                <c:pt idx="2">
                  <c:v>1328</c:v>
                </c:pt>
                <c:pt idx="3">
                  <c:v>1328.5</c:v>
                </c:pt>
                <c:pt idx="4">
                  <c:v>1329.5</c:v>
                </c:pt>
                <c:pt idx="5">
                  <c:v>1345</c:v>
                </c:pt>
                <c:pt idx="6">
                  <c:v>1348</c:v>
                </c:pt>
                <c:pt idx="7">
                  <c:v>1372</c:v>
                </c:pt>
                <c:pt idx="8">
                  <c:v>1391</c:v>
                </c:pt>
                <c:pt idx="9">
                  <c:v>1438</c:v>
                </c:pt>
                <c:pt idx="10">
                  <c:v>1462.5</c:v>
                </c:pt>
                <c:pt idx="11">
                  <c:v>1486.5</c:v>
                </c:pt>
                <c:pt idx="12">
                  <c:v>1502</c:v>
                </c:pt>
                <c:pt idx="13">
                  <c:v>1547</c:v>
                </c:pt>
                <c:pt idx="14">
                  <c:v>1572</c:v>
                </c:pt>
                <c:pt idx="15">
                  <c:v>1708</c:v>
                </c:pt>
              </c:numCache>
            </c:numRef>
          </c:xVal>
          <c:yVal>
            <c:numRef>
              <c:f>'A (old)'!$K$21:$K$993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603-4445-8849-D29E40A51E9C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2">
                    <c:v>4.0000000000000001E-3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5.0000000000000001E-3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2">
                    <c:v>4.0000000000000001E-3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1320</c:v>
                </c:pt>
                <c:pt idx="2">
                  <c:v>1328</c:v>
                </c:pt>
                <c:pt idx="3">
                  <c:v>1328.5</c:v>
                </c:pt>
                <c:pt idx="4">
                  <c:v>1329.5</c:v>
                </c:pt>
                <c:pt idx="5">
                  <c:v>1345</c:v>
                </c:pt>
                <c:pt idx="6">
                  <c:v>1348</c:v>
                </c:pt>
                <c:pt idx="7">
                  <c:v>1372</c:v>
                </c:pt>
                <c:pt idx="8">
                  <c:v>1391</c:v>
                </c:pt>
                <c:pt idx="9">
                  <c:v>1438</c:v>
                </c:pt>
                <c:pt idx="10">
                  <c:v>1462.5</c:v>
                </c:pt>
                <c:pt idx="11">
                  <c:v>1486.5</c:v>
                </c:pt>
                <c:pt idx="12">
                  <c:v>1502</c:v>
                </c:pt>
                <c:pt idx="13">
                  <c:v>1547</c:v>
                </c:pt>
                <c:pt idx="14">
                  <c:v>1572</c:v>
                </c:pt>
                <c:pt idx="15">
                  <c:v>1708</c:v>
                </c:pt>
              </c:numCache>
            </c:numRef>
          </c:xVal>
          <c:yVal>
            <c:numRef>
              <c:f>'A (old)'!$L$21:$L$993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603-4445-8849-D29E40A51E9C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2">
                    <c:v>4.0000000000000001E-3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5.0000000000000001E-3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2">
                    <c:v>4.0000000000000001E-3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1320</c:v>
                </c:pt>
                <c:pt idx="2">
                  <c:v>1328</c:v>
                </c:pt>
                <c:pt idx="3">
                  <c:v>1328.5</c:v>
                </c:pt>
                <c:pt idx="4">
                  <c:v>1329.5</c:v>
                </c:pt>
                <c:pt idx="5">
                  <c:v>1345</c:v>
                </c:pt>
                <c:pt idx="6">
                  <c:v>1348</c:v>
                </c:pt>
                <c:pt idx="7">
                  <c:v>1372</c:v>
                </c:pt>
                <c:pt idx="8">
                  <c:v>1391</c:v>
                </c:pt>
                <c:pt idx="9">
                  <c:v>1438</c:v>
                </c:pt>
                <c:pt idx="10">
                  <c:v>1462.5</c:v>
                </c:pt>
                <c:pt idx="11">
                  <c:v>1486.5</c:v>
                </c:pt>
                <c:pt idx="12">
                  <c:v>1502</c:v>
                </c:pt>
                <c:pt idx="13">
                  <c:v>1547</c:v>
                </c:pt>
                <c:pt idx="14">
                  <c:v>1572</c:v>
                </c:pt>
                <c:pt idx="15">
                  <c:v>1708</c:v>
                </c:pt>
              </c:numCache>
            </c:numRef>
          </c:xVal>
          <c:yVal>
            <c:numRef>
              <c:f>'A (old)'!$M$21:$M$993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603-4445-8849-D29E40A51E9C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2">
                    <c:v>4.0000000000000001E-3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5.0000000000000001E-3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2">
                    <c:v>4.0000000000000001E-3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1320</c:v>
                </c:pt>
                <c:pt idx="2">
                  <c:v>1328</c:v>
                </c:pt>
                <c:pt idx="3">
                  <c:v>1328.5</c:v>
                </c:pt>
                <c:pt idx="4">
                  <c:v>1329.5</c:v>
                </c:pt>
                <c:pt idx="5">
                  <c:v>1345</c:v>
                </c:pt>
                <c:pt idx="6">
                  <c:v>1348</c:v>
                </c:pt>
                <c:pt idx="7">
                  <c:v>1372</c:v>
                </c:pt>
                <c:pt idx="8">
                  <c:v>1391</c:v>
                </c:pt>
                <c:pt idx="9">
                  <c:v>1438</c:v>
                </c:pt>
                <c:pt idx="10">
                  <c:v>1462.5</c:v>
                </c:pt>
                <c:pt idx="11">
                  <c:v>1486.5</c:v>
                </c:pt>
                <c:pt idx="12">
                  <c:v>1502</c:v>
                </c:pt>
                <c:pt idx="13">
                  <c:v>1547</c:v>
                </c:pt>
                <c:pt idx="14">
                  <c:v>1572</c:v>
                </c:pt>
                <c:pt idx="15">
                  <c:v>1708</c:v>
                </c:pt>
              </c:numCache>
            </c:numRef>
          </c:xVal>
          <c:yVal>
            <c:numRef>
              <c:f>'A (old)'!$N$21:$N$993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603-4445-8849-D29E40A51E9C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1320</c:v>
                </c:pt>
                <c:pt idx="2">
                  <c:v>1328</c:v>
                </c:pt>
                <c:pt idx="3">
                  <c:v>1328.5</c:v>
                </c:pt>
                <c:pt idx="4">
                  <c:v>1329.5</c:v>
                </c:pt>
                <c:pt idx="5">
                  <c:v>1345</c:v>
                </c:pt>
                <c:pt idx="6">
                  <c:v>1348</c:v>
                </c:pt>
                <c:pt idx="7">
                  <c:v>1372</c:v>
                </c:pt>
                <c:pt idx="8">
                  <c:v>1391</c:v>
                </c:pt>
                <c:pt idx="9">
                  <c:v>1438</c:v>
                </c:pt>
                <c:pt idx="10">
                  <c:v>1462.5</c:v>
                </c:pt>
                <c:pt idx="11">
                  <c:v>1486.5</c:v>
                </c:pt>
                <c:pt idx="12">
                  <c:v>1502</c:v>
                </c:pt>
                <c:pt idx="13">
                  <c:v>1547</c:v>
                </c:pt>
                <c:pt idx="14">
                  <c:v>1572</c:v>
                </c:pt>
                <c:pt idx="15">
                  <c:v>1708</c:v>
                </c:pt>
              </c:numCache>
            </c:numRef>
          </c:xVal>
          <c:yVal>
            <c:numRef>
              <c:f>'A (old)'!$O$21:$O$993</c:f>
              <c:numCache>
                <c:formatCode>General</c:formatCode>
                <c:ptCount val="973"/>
                <c:pt idx="0">
                  <c:v>-6.3743828347656661</c:v>
                </c:pt>
                <c:pt idx="1">
                  <c:v>0.61573528610789996</c:v>
                </c:pt>
                <c:pt idx="2">
                  <c:v>0.65809963835561902</c:v>
                </c:pt>
                <c:pt idx="3">
                  <c:v>0.6607474103711013</c:v>
                </c:pt>
                <c:pt idx="4">
                  <c:v>0.66604295440206585</c:v>
                </c:pt>
                <c:pt idx="5">
                  <c:v>0.74812388688202081</c:v>
                </c:pt>
                <c:pt idx="6">
                  <c:v>0.76401051897491534</c:v>
                </c:pt>
                <c:pt idx="7">
                  <c:v>0.89110357571807075</c:v>
                </c:pt>
                <c:pt idx="8">
                  <c:v>0.99171891230640252</c:v>
                </c:pt>
                <c:pt idx="9">
                  <c:v>1.2406094817617488</c:v>
                </c:pt>
                <c:pt idx="10">
                  <c:v>1.3703503105203874</c:v>
                </c:pt>
                <c:pt idx="11">
                  <c:v>1.4974433672635428</c:v>
                </c:pt>
                <c:pt idx="12">
                  <c:v>1.5795242997434977</c:v>
                </c:pt>
                <c:pt idx="13">
                  <c:v>1.8178237811369149</c:v>
                </c:pt>
                <c:pt idx="14">
                  <c:v>1.9502123819110357</c:v>
                </c:pt>
                <c:pt idx="15">
                  <c:v>2.6704063701222518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603-4445-8849-D29E40A51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6340640"/>
        <c:axId val="1"/>
      </c:scatterChart>
      <c:valAx>
        <c:axId val="596340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340206185567006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731958762886601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3406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1.8556701030927835E-2"/>
          <c:y val="0.92000129214617399"/>
          <c:w val="0.99175257731958766"/>
          <c:h val="0.9815397536846355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AS Hya - O-C Diagr.</a:t>
            </a:r>
          </a:p>
        </c:rich>
      </c:tx>
      <c:layout>
        <c:manualLayout>
          <c:xMode val="edge"/>
          <c:yMode val="edge"/>
          <c:x val="0.34297564044163897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4814859468012961"/>
          <c:w val="0.7623974633561702"/>
          <c:h val="0.62654509833471483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9924</c:v>
                </c:pt>
                <c:pt idx="2">
                  <c:v>9984.5</c:v>
                </c:pt>
                <c:pt idx="3">
                  <c:v>9985</c:v>
                </c:pt>
                <c:pt idx="4">
                  <c:v>9993</c:v>
                </c:pt>
                <c:pt idx="5">
                  <c:v>10111.5</c:v>
                </c:pt>
                <c:pt idx="6">
                  <c:v>10134.5</c:v>
                </c:pt>
                <c:pt idx="7">
                  <c:v>10315</c:v>
                </c:pt>
                <c:pt idx="8">
                  <c:v>10457</c:v>
                </c:pt>
                <c:pt idx="9">
                  <c:v>10811</c:v>
                </c:pt>
                <c:pt idx="10">
                  <c:v>10992</c:v>
                </c:pt>
                <c:pt idx="11">
                  <c:v>11172.5</c:v>
                </c:pt>
                <c:pt idx="12">
                  <c:v>11292</c:v>
                </c:pt>
                <c:pt idx="13">
                  <c:v>11630.5</c:v>
                </c:pt>
                <c:pt idx="14">
                  <c:v>11818.5</c:v>
                </c:pt>
                <c:pt idx="15">
                  <c:v>12841</c:v>
                </c:pt>
              </c:numCache>
            </c:numRef>
          </c:xVal>
          <c:yVal>
            <c:numRef>
              <c:f>B!$H$21:$H$993</c:f>
              <c:numCache>
                <c:formatCode>General</c:formatCode>
                <c:ptCount val="973"/>
                <c:pt idx="0">
                  <c:v>-3.1882955227047205E-6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43-4628-8546-310EB5E45119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B!$D$21:$D$993</c:f>
                <c:numCache>
                  <c:formatCode>General</c:formatCode>
                  <c:ptCount val="973"/>
                  <c:pt idx="0">
                    <c:v>0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2">
                    <c:v>4.0000000000000001E-3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5.0000000000000001E-3</c:v>
                  </c:pt>
                </c:numCache>
              </c:numRef>
            </c:plus>
            <c:minus>
              <c:numRef>
                <c:f>B!$D$21:$D$993</c:f>
                <c:numCache>
                  <c:formatCode>General</c:formatCode>
                  <c:ptCount val="973"/>
                  <c:pt idx="0">
                    <c:v>0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2">
                    <c:v>4.0000000000000001E-3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9924</c:v>
                </c:pt>
                <c:pt idx="2">
                  <c:v>9984.5</c:v>
                </c:pt>
                <c:pt idx="3">
                  <c:v>9985</c:v>
                </c:pt>
                <c:pt idx="4">
                  <c:v>9993</c:v>
                </c:pt>
                <c:pt idx="5">
                  <c:v>10111.5</c:v>
                </c:pt>
                <c:pt idx="6">
                  <c:v>10134.5</c:v>
                </c:pt>
                <c:pt idx="7">
                  <c:v>10315</c:v>
                </c:pt>
                <c:pt idx="8">
                  <c:v>10457</c:v>
                </c:pt>
                <c:pt idx="9">
                  <c:v>10811</c:v>
                </c:pt>
                <c:pt idx="10">
                  <c:v>10992</c:v>
                </c:pt>
                <c:pt idx="11">
                  <c:v>11172.5</c:v>
                </c:pt>
                <c:pt idx="12">
                  <c:v>11292</c:v>
                </c:pt>
                <c:pt idx="13">
                  <c:v>11630.5</c:v>
                </c:pt>
                <c:pt idx="14">
                  <c:v>11818.5</c:v>
                </c:pt>
                <c:pt idx="15">
                  <c:v>12841</c:v>
                </c:pt>
              </c:numCache>
            </c:numRef>
          </c:xVal>
          <c:yVal>
            <c:numRef>
              <c:f>B!$I$21:$I$993</c:f>
              <c:numCache>
                <c:formatCode>General</c:formatCode>
                <c:ptCount val="973"/>
                <c:pt idx="1">
                  <c:v>-0.49632318829389988</c:v>
                </c:pt>
                <c:pt idx="2">
                  <c:v>-0.49271318829414668</c:v>
                </c:pt>
                <c:pt idx="3">
                  <c:v>-0.49430318829399766</c:v>
                </c:pt>
                <c:pt idx="4">
                  <c:v>-0.49474318829743424</c:v>
                </c:pt>
                <c:pt idx="5">
                  <c:v>-0.49157318829384167</c:v>
                </c:pt>
                <c:pt idx="6">
                  <c:v>-0.49671318829496158</c:v>
                </c:pt>
                <c:pt idx="7">
                  <c:v>-0.49470318829844473</c:v>
                </c:pt>
                <c:pt idx="8">
                  <c:v>-0.48926318829762749</c:v>
                </c:pt>
                <c:pt idx="9">
                  <c:v>-0.49398318829480559</c:v>
                </c:pt>
                <c:pt idx="10">
                  <c:v>-0.49656318829511292</c:v>
                </c:pt>
                <c:pt idx="11">
                  <c:v>-0.49655318829900352</c:v>
                </c:pt>
                <c:pt idx="12">
                  <c:v>-0.49056318830116652</c:v>
                </c:pt>
                <c:pt idx="13">
                  <c:v>-0.49099318829394178</c:v>
                </c:pt>
                <c:pt idx="14">
                  <c:v>-0.49483318829879863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E43-4628-8546-310EB5E45119}"/>
            </c:ext>
          </c:extLst>
        </c:ser>
        <c:ser>
          <c:idx val="3"/>
          <c:order val="2"/>
          <c:tx>
            <c:strRef>
              <c:f>B!$J$20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B!$D$21:$D$44</c:f>
                <c:numCache>
                  <c:formatCode>General</c:formatCode>
                  <c:ptCount val="24"/>
                  <c:pt idx="0">
                    <c:v>0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2">
                    <c:v>4.0000000000000001E-3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5.0000000000000001E-3</c:v>
                  </c:pt>
                </c:numCache>
              </c:numRef>
            </c:plus>
            <c:minus>
              <c:numRef>
                <c:f>B!$D$21:$D$44</c:f>
                <c:numCache>
                  <c:formatCode>General</c:formatCode>
                  <c:ptCount val="24"/>
                  <c:pt idx="0">
                    <c:v>0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2">
                    <c:v>4.0000000000000001E-3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9924</c:v>
                </c:pt>
                <c:pt idx="2">
                  <c:v>9984.5</c:v>
                </c:pt>
                <c:pt idx="3">
                  <c:v>9985</c:v>
                </c:pt>
                <c:pt idx="4">
                  <c:v>9993</c:v>
                </c:pt>
                <c:pt idx="5">
                  <c:v>10111.5</c:v>
                </c:pt>
                <c:pt idx="6">
                  <c:v>10134.5</c:v>
                </c:pt>
                <c:pt idx="7">
                  <c:v>10315</c:v>
                </c:pt>
                <c:pt idx="8">
                  <c:v>10457</c:v>
                </c:pt>
                <c:pt idx="9">
                  <c:v>10811</c:v>
                </c:pt>
                <c:pt idx="10">
                  <c:v>10992</c:v>
                </c:pt>
                <c:pt idx="11">
                  <c:v>11172.5</c:v>
                </c:pt>
                <c:pt idx="12">
                  <c:v>11292</c:v>
                </c:pt>
                <c:pt idx="13">
                  <c:v>11630.5</c:v>
                </c:pt>
                <c:pt idx="14">
                  <c:v>11818.5</c:v>
                </c:pt>
                <c:pt idx="15">
                  <c:v>12841</c:v>
                </c:pt>
              </c:numCache>
            </c:numRef>
          </c:xVal>
          <c:yVal>
            <c:numRef>
              <c:f>B!$J$21:$J$993</c:f>
              <c:numCache>
                <c:formatCode>General</c:formatCode>
                <c:ptCount val="973"/>
                <c:pt idx="15">
                  <c:v>-0.48138318829296622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E43-4628-8546-310EB5E45119}"/>
            </c:ext>
          </c:extLst>
        </c:ser>
        <c:ser>
          <c:idx val="4"/>
          <c:order val="3"/>
          <c:tx>
            <c:strRef>
              <c:f>B!$K$20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2">
                    <c:v>4.0000000000000001E-3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5.0000000000000001E-3</c:v>
                  </c:pt>
                </c:numCache>
              </c:numRef>
            </c:plus>
            <c:min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2">
                    <c:v>4.0000000000000001E-3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9924</c:v>
                </c:pt>
                <c:pt idx="2">
                  <c:v>9984.5</c:v>
                </c:pt>
                <c:pt idx="3">
                  <c:v>9985</c:v>
                </c:pt>
                <c:pt idx="4">
                  <c:v>9993</c:v>
                </c:pt>
                <c:pt idx="5">
                  <c:v>10111.5</c:v>
                </c:pt>
                <c:pt idx="6">
                  <c:v>10134.5</c:v>
                </c:pt>
                <c:pt idx="7">
                  <c:v>10315</c:v>
                </c:pt>
                <c:pt idx="8">
                  <c:v>10457</c:v>
                </c:pt>
                <c:pt idx="9">
                  <c:v>10811</c:v>
                </c:pt>
                <c:pt idx="10">
                  <c:v>10992</c:v>
                </c:pt>
                <c:pt idx="11">
                  <c:v>11172.5</c:v>
                </c:pt>
                <c:pt idx="12">
                  <c:v>11292</c:v>
                </c:pt>
                <c:pt idx="13">
                  <c:v>11630.5</c:v>
                </c:pt>
                <c:pt idx="14">
                  <c:v>11818.5</c:v>
                </c:pt>
                <c:pt idx="15">
                  <c:v>12841</c:v>
                </c:pt>
              </c:numCache>
            </c:numRef>
          </c:xVal>
          <c:yVal>
            <c:numRef>
              <c:f>B!$K$21:$K$993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E43-4628-8546-310EB5E45119}"/>
            </c:ext>
          </c:extLst>
        </c:ser>
        <c:ser>
          <c:idx val="2"/>
          <c:order val="4"/>
          <c:tx>
            <c:strRef>
              <c:f>B!$L$20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2">
                    <c:v>4.0000000000000001E-3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5.0000000000000001E-3</c:v>
                  </c:pt>
                </c:numCache>
              </c:numRef>
            </c:plus>
            <c:min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2">
                    <c:v>4.0000000000000001E-3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9924</c:v>
                </c:pt>
                <c:pt idx="2">
                  <c:v>9984.5</c:v>
                </c:pt>
                <c:pt idx="3">
                  <c:v>9985</c:v>
                </c:pt>
                <c:pt idx="4">
                  <c:v>9993</c:v>
                </c:pt>
                <c:pt idx="5">
                  <c:v>10111.5</c:v>
                </c:pt>
                <c:pt idx="6">
                  <c:v>10134.5</c:v>
                </c:pt>
                <c:pt idx="7">
                  <c:v>10315</c:v>
                </c:pt>
                <c:pt idx="8">
                  <c:v>10457</c:v>
                </c:pt>
                <c:pt idx="9">
                  <c:v>10811</c:v>
                </c:pt>
                <c:pt idx="10">
                  <c:v>10992</c:v>
                </c:pt>
                <c:pt idx="11">
                  <c:v>11172.5</c:v>
                </c:pt>
                <c:pt idx="12">
                  <c:v>11292</c:v>
                </c:pt>
                <c:pt idx="13">
                  <c:v>11630.5</c:v>
                </c:pt>
                <c:pt idx="14">
                  <c:v>11818.5</c:v>
                </c:pt>
                <c:pt idx="15">
                  <c:v>12841</c:v>
                </c:pt>
              </c:numCache>
            </c:numRef>
          </c:xVal>
          <c:yVal>
            <c:numRef>
              <c:f>B!$L$21:$L$993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E43-4628-8546-310EB5E45119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2">
                    <c:v>4.0000000000000001E-3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5.0000000000000001E-3</c:v>
                  </c:pt>
                </c:numCache>
              </c:numRef>
            </c:plus>
            <c:min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2">
                    <c:v>4.0000000000000001E-3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9924</c:v>
                </c:pt>
                <c:pt idx="2">
                  <c:v>9984.5</c:v>
                </c:pt>
                <c:pt idx="3">
                  <c:v>9985</c:v>
                </c:pt>
                <c:pt idx="4">
                  <c:v>9993</c:v>
                </c:pt>
                <c:pt idx="5">
                  <c:v>10111.5</c:v>
                </c:pt>
                <c:pt idx="6">
                  <c:v>10134.5</c:v>
                </c:pt>
                <c:pt idx="7">
                  <c:v>10315</c:v>
                </c:pt>
                <c:pt idx="8">
                  <c:v>10457</c:v>
                </c:pt>
                <c:pt idx="9">
                  <c:v>10811</c:v>
                </c:pt>
                <c:pt idx="10">
                  <c:v>10992</c:v>
                </c:pt>
                <c:pt idx="11">
                  <c:v>11172.5</c:v>
                </c:pt>
                <c:pt idx="12">
                  <c:v>11292</c:v>
                </c:pt>
                <c:pt idx="13">
                  <c:v>11630.5</c:v>
                </c:pt>
                <c:pt idx="14">
                  <c:v>11818.5</c:v>
                </c:pt>
                <c:pt idx="15">
                  <c:v>12841</c:v>
                </c:pt>
              </c:numCache>
            </c:numRef>
          </c:xVal>
          <c:yVal>
            <c:numRef>
              <c:f>B!$M$21:$M$993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E43-4628-8546-310EB5E45119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2">
                    <c:v>4.0000000000000001E-3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5.0000000000000001E-3</c:v>
                  </c:pt>
                </c:numCache>
              </c:numRef>
            </c:plus>
            <c:min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2">
                    <c:v>4.0000000000000001E-3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9924</c:v>
                </c:pt>
                <c:pt idx="2">
                  <c:v>9984.5</c:v>
                </c:pt>
                <c:pt idx="3">
                  <c:v>9985</c:v>
                </c:pt>
                <c:pt idx="4">
                  <c:v>9993</c:v>
                </c:pt>
                <c:pt idx="5">
                  <c:v>10111.5</c:v>
                </c:pt>
                <c:pt idx="6">
                  <c:v>10134.5</c:v>
                </c:pt>
                <c:pt idx="7">
                  <c:v>10315</c:v>
                </c:pt>
                <c:pt idx="8">
                  <c:v>10457</c:v>
                </c:pt>
                <c:pt idx="9">
                  <c:v>10811</c:v>
                </c:pt>
                <c:pt idx="10">
                  <c:v>10992</c:v>
                </c:pt>
                <c:pt idx="11">
                  <c:v>11172.5</c:v>
                </c:pt>
                <c:pt idx="12">
                  <c:v>11292</c:v>
                </c:pt>
                <c:pt idx="13">
                  <c:v>11630.5</c:v>
                </c:pt>
                <c:pt idx="14">
                  <c:v>11818.5</c:v>
                </c:pt>
                <c:pt idx="15">
                  <c:v>12841</c:v>
                </c:pt>
              </c:numCache>
            </c:numRef>
          </c:xVal>
          <c:yVal>
            <c:numRef>
              <c:f>B!$N$21:$N$993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E43-4628-8546-310EB5E45119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9924</c:v>
                </c:pt>
                <c:pt idx="2">
                  <c:v>9984.5</c:v>
                </c:pt>
                <c:pt idx="3">
                  <c:v>9985</c:v>
                </c:pt>
                <c:pt idx="4">
                  <c:v>9993</c:v>
                </c:pt>
                <c:pt idx="5">
                  <c:v>10111.5</c:v>
                </c:pt>
                <c:pt idx="6">
                  <c:v>10134.5</c:v>
                </c:pt>
                <c:pt idx="7">
                  <c:v>10315</c:v>
                </c:pt>
                <c:pt idx="8">
                  <c:v>10457</c:v>
                </c:pt>
                <c:pt idx="9">
                  <c:v>10811</c:v>
                </c:pt>
                <c:pt idx="10">
                  <c:v>10992</c:v>
                </c:pt>
                <c:pt idx="11">
                  <c:v>11172.5</c:v>
                </c:pt>
                <c:pt idx="12">
                  <c:v>11292</c:v>
                </c:pt>
                <c:pt idx="13">
                  <c:v>11630.5</c:v>
                </c:pt>
                <c:pt idx="14">
                  <c:v>11818.5</c:v>
                </c:pt>
                <c:pt idx="15">
                  <c:v>12841</c:v>
                </c:pt>
              </c:numCache>
            </c:numRef>
          </c:xVal>
          <c:yVal>
            <c:numRef>
              <c:f>B!$O$21:$O$993</c:f>
              <c:numCache>
                <c:formatCode>General</c:formatCode>
                <c:ptCount val="973"/>
                <c:pt idx="0">
                  <c:v>-0.52314978782846466</c:v>
                </c:pt>
                <c:pt idx="1">
                  <c:v>-0.49536594415997792</c:v>
                </c:pt>
                <c:pt idx="2">
                  <c:v>-0.49519656462128953</c:v>
                </c:pt>
                <c:pt idx="3">
                  <c:v>-0.49519516479039127</c:v>
                </c:pt>
                <c:pt idx="4">
                  <c:v>-0.49517276749601924</c:v>
                </c:pt>
                <c:pt idx="5">
                  <c:v>-0.49484100757313376</c:v>
                </c:pt>
                <c:pt idx="6">
                  <c:v>-0.49477661535181422</c:v>
                </c:pt>
                <c:pt idx="7">
                  <c:v>-0.49427127639754559</c:v>
                </c:pt>
                <c:pt idx="8">
                  <c:v>-0.49387372442244232</c:v>
                </c:pt>
                <c:pt idx="9">
                  <c:v>-0.49288264414648053</c:v>
                </c:pt>
                <c:pt idx="10">
                  <c:v>-0.49237590536131365</c:v>
                </c:pt>
                <c:pt idx="11">
                  <c:v>-0.49187056640704507</c:v>
                </c:pt>
                <c:pt idx="12">
                  <c:v>-0.49153600682236304</c:v>
                </c:pt>
                <c:pt idx="13">
                  <c:v>-0.49058832130424707</c:v>
                </c:pt>
                <c:pt idx="14">
                  <c:v>-0.49006198488650471</c:v>
                </c:pt>
                <c:pt idx="15">
                  <c:v>-0.48719933069958132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E43-4628-8546-310EB5E45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2708872"/>
        <c:axId val="1"/>
      </c:scatterChart>
      <c:valAx>
        <c:axId val="592708872"/>
        <c:scaling>
          <c:orientation val="minMax"/>
          <c:min val="9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79382225982085"/>
              <c:y val="0.836422345354978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46"/>
          <c:min val="-0.5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7284922717993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27088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6528925619834711E-2"/>
          <c:y val="0.91975600272188196"/>
          <c:w val="0.97520769614541991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AS Hya - O-C Diagr.</a:t>
            </a:r>
          </a:p>
        </c:rich>
      </c:tx>
      <c:layout>
        <c:manualLayout>
          <c:xMode val="edge"/>
          <c:yMode val="edge"/>
          <c:x val="0.34432989690721649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82474226804125"/>
          <c:y val="0.14769252958613219"/>
          <c:w val="0.77525773195876291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9924</c:v>
                </c:pt>
                <c:pt idx="2">
                  <c:v>9984.5</c:v>
                </c:pt>
                <c:pt idx="3">
                  <c:v>9985</c:v>
                </c:pt>
                <c:pt idx="4">
                  <c:v>9993</c:v>
                </c:pt>
                <c:pt idx="5">
                  <c:v>10111.5</c:v>
                </c:pt>
                <c:pt idx="6">
                  <c:v>10134.5</c:v>
                </c:pt>
                <c:pt idx="7">
                  <c:v>10315</c:v>
                </c:pt>
                <c:pt idx="8">
                  <c:v>10457</c:v>
                </c:pt>
                <c:pt idx="9">
                  <c:v>10811</c:v>
                </c:pt>
                <c:pt idx="10">
                  <c:v>10992</c:v>
                </c:pt>
                <c:pt idx="11">
                  <c:v>11172.5</c:v>
                </c:pt>
                <c:pt idx="12">
                  <c:v>11292</c:v>
                </c:pt>
                <c:pt idx="13">
                  <c:v>11630.5</c:v>
                </c:pt>
                <c:pt idx="14">
                  <c:v>11818.5</c:v>
                </c:pt>
                <c:pt idx="15">
                  <c:v>12841</c:v>
                </c:pt>
              </c:numCache>
            </c:numRef>
          </c:xVal>
          <c:yVal>
            <c:numRef>
              <c:f>B!$H$21:$H$993</c:f>
              <c:numCache>
                <c:formatCode>General</c:formatCode>
                <c:ptCount val="973"/>
                <c:pt idx="0">
                  <c:v>-3.1882955227047205E-6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6B-441E-8BCE-5E5060EFFEC7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B!$D$21:$D$993</c:f>
                <c:numCache>
                  <c:formatCode>General</c:formatCode>
                  <c:ptCount val="973"/>
                  <c:pt idx="0">
                    <c:v>0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2">
                    <c:v>4.0000000000000001E-3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5.0000000000000001E-3</c:v>
                  </c:pt>
                </c:numCache>
              </c:numRef>
            </c:plus>
            <c:minus>
              <c:numRef>
                <c:f>B!$D$21:$D$993</c:f>
                <c:numCache>
                  <c:formatCode>General</c:formatCode>
                  <c:ptCount val="973"/>
                  <c:pt idx="0">
                    <c:v>0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2">
                    <c:v>4.0000000000000001E-3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9924</c:v>
                </c:pt>
                <c:pt idx="2">
                  <c:v>9984.5</c:v>
                </c:pt>
                <c:pt idx="3">
                  <c:v>9985</c:v>
                </c:pt>
                <c:pt idx="4">
                  <c:v>9993</c:v>
                </c:pt>
                <c:pt idx="5">
                  <c:v>10111.5</c:v>
                </c:pt>
                <c:pt idx="6">
                  <c:v>10134.5</c:v>
                </c:pt>
                <c:pt idx="7">
                  <c:v>10315</c:v>
                </c:pt>
                <c:pt idx="8">
                  <c:v>10457</c:v>
                </c:pt>
                <c:pt idx="9">
                  <c:v>10811</c:v>
                </c:pt>
                <c:pt idx="10">
                  <c:v>10992</c:v>
                </c:pt>
                <c:pt idx="11">
                  <c:v>11172.5</c:v>
                </c:pt>
                <c:pt idx="12">
                  <c:v>11292</c:v>
                </c:pt>
                <c:pt idx="13">
                  <c:v>11630.5</c:v>
                </c:pt>
                <c:pt idx="14">
                  <c:v>11818.5</c:v>
                </c:pt>
                <c:pt idx="15">
                  <c:v>12841</c:v>
                </c:pt>
              </c:numCache>
            </c:numRef>
          </c:xVal>
          <c:yVal>
            <c:numRef>
              <c:f>B!$I$21:$I$993</c:f>
              <c:numCache>
                <c:formatCode>General</c:formatCode>
                <c:ptCount val="973"/>
                <c:pt idx="1">
                  <c:v>-0.49632318829389988</c:v>
                </c:pt>
                <c:pt idx="2">
                  <c:v>-0.49271318829414668</c:v>
                </c:pt>
                <c:pt idx="3">
                  <c:v>-0.49430318829399766</c:v>
                </c:pt>
                <c:pt idx="4">
                  <c:v>-0.49474318829743424</c:v>
                </c:pt>
                <c:pt idx="5">
                  <c:v>-0.49157318829384167</c:v>
                </c:pt>
                <c:pt idx="6">
                  <c:v>-0.49671318829496158</c:v>
                </c:pt>
                <c:pt idx="7">
                  <c:v>-0.49470318829844473</c:v>
                </c:pt>
                <c:pt idx="8">
                  <c:v>-0.48926318829762749</c:v>
                </c:pt>
                <c:pt idx="9">
                  <c:v>-0.49398318829480559</c:v>
                </c:pt>
                <c:pt idx="10">
                  <c:v>-0.49656318829511292</c:v>
                </c:pt>
                <c:pt idx="11">
                  <c:v>-0.49655318829900352</c:v>
                </c:pt>
                <c:pt idx="12">
                  <c:v>-0.49056318830116652</c:v>
                </c:pt>
                <c:pt idx="13">
                  <c:v>-0.49099318829394178</c:v>
                </c:pt>
                <c:pt idx="14">
                  <c:v>-0.49483318829879863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6B-441E-8BCE-5E5060EFFEC7}"/>
            </c:ext>
          </c:extLst>
        </c:ser>
        <c:ser>
          <c:idx val="3"/>
          <c:order val="2"/>
          <c:tx>
            <c:strRef>
              <c:f>B!$J$20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B!$D$21:$D$44</c:f>
                <c:numCache>
                  <c:formatCode>General</c:formatCode>
                  <c:ptCount val="24"/>
                  <c:pt idx="0">
                    <c:v>0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2">
                    <c:v>4.0000000000000001E-3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5.0000000000000001E-3</c:v>
                  </c:pt>
                </c:numCache>
              </c:numRef>
            </c:plus>
            <c:minus>
              <c:numRef>
                <c:f>B!$D$21:$D$44</c:f>
                <c:numCache>
                  <c:formatCode>General</c:formatCode>
                  <c:ptCount val="24"/>
                  <c:pt idx="0">
                    <c:v>0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2">
                    <c:v>4.0000000000000001E-3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9924</c:v>
                </c:pt>
                <c:pt idx="2">
                  <c:v>9984.5</c:v>
                </c:pt>
                <c:pt idx="3">
                  <c:v>9985</c:v>
                </c:pt>
                <c:pt idx="4">
                  <c:v>9993</c:v>
                </c:pt>
                <c:pt idx="5">
                  <c:v>10111.5</c:v>
                </c:pt>
                <c:pt idx="6">
                  <c:v>10134.5</c:v>
                </c:pt>
                <c:pt idx="7">
                  <c:v>10315</c:v>
                </c:pt>
                <c:pt idx="8">
                  <c:v>10457</c:v>
                </c:pt>
                <c:pt idx="9">
                  <c:v>10811</c:v>
                </c:pt>
                <c:pt idx="10">
                  <c:v>10992</c:v>
                </c:pt>
                <c:pt idx="11">
                  <c:v>11172.5</c:v>
                </c:pt>
                <c:pt idx="12">
                  <c:v>11292</c:v>
                </c:pt>
                <c:pt idx="13">
                  <c:v>11630.5</c:v>
                </c:pt>
                <c:pt idx="14">
                  <c:v>11818.5</c:v>
                </c:pt>
                <c:pt idx="15">
                  <c:v>12841</c:v>
                </c:pt>
              </c:numCache>
            </c:numRef>
          </c:xVal>
          <c:yVal>
            <c:numRef>
              <c:f>B!$J$21:$J$993</c:f>
              <c:numCache>
                <c:formatCode>General</c:formatCode>
                <c:ptCount val="973"/>
                <c:pt idx="15">
                  <c:v>-0.48138318829296622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96B-441E-8BCE-5E5060EFFEC7}"/>
            </c:ext>
          </c:extLst>
        </c:ser>
        <c:ser>
          <c:idx val="4"/>
          <c:order val="3"/>
          <c:tx>
            <c:strRef>
              <c:f>B!$K$20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2">
                    <c:v>4.0000000000000001E-3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5.0000000000000001E-3</c:v>
                  </c:pt>
                </c:numCache>
              </c:numRef>
            </c:plus>
            <c:min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2">
                    <c:v>4.0000000000000001E-3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9924</c:v>
                </c:pt>
                <c:pt idx="2">
                  <c:v>9984.5</c:v>
                </c:pt>
                <c:pt idx="3">
                  <c:v>9985</c:v>
                </c:pt>
                <c:pt idx="4">
                  <c:v>9993</c:v>
                </c:pt>
                <c:pt idx="5">
                  <c:v>10111.5</c:v>
                </c:pt>
                <c:pt idx="6">
                  <c:v>10134.5</c:v>
                </c:pt>
                <c:pt idx="7">
                  <c:v>10315</c:v>
                </c:pt>
                <c:pt idx="8">
                  <c:v>10457</c:v>
                </c:pt>
                <c:pt idx="9">
                  <c:v>10811</c:v>
                </c:pt>
                <c:pt idx="10">
                  <c:v>10992</c:v>
                </c:pt>
                <c:pt idx="11">
                  <c:v>11172.5</c:v>
                </c:pt>
                <c:pt idx="12">
                  <c:v>11292</c:v>
                </c:pt>
                <c:pt idx="13">
                  <c:v>11630.5</c:v>
                </c:pt>
                <c:pt idx="14">
                  <c:v>11818.5</c:v>
                </c:pt>
                <c:pt idx="15">
                  <c:v>12841</c:v>
                </c:pt>
              </c:numCache>
            </c:numRef>
          </c:xVal>
          <c:yVal>
            <c:numRef>
              <c:f>B!$K$21:$K$993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96B-441E-8BCE-5E5060EFFEC7}"/>
            </c:ext>
          </c:extLst>
        </c:ser>
        <c:ser>
          <c:idx val="2"/>
          <c:order val="4"/>
          <c:tx>
            <c:strRef>
              <c:f>B!$L$20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2">
                    <c:v>4.0000000000000001E-3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5.0000000000000001E-3</c:v>
                  </c:pt>
                </c:numCache>
              </c:numRef>
            </c:plus>
            <c:min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2">
                    <c:v>4.0000000000000001E-3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9924</c:v>
                </c:pt>
                <c:pt idx="2">
                  <c:v>9984.5</c:v>
                </c:pt>
                <c:pt idx="3">
                  <c:v>9985</c:v>
                </c:pt>
                <c:pt idx="4">
                  <c:v>9993</c:v>
                </c:pt>
                <c:pt idx="5">
                  <c:v>10111.5</c:v>
                </c:pt>
                <c:pt idx="6">
                  <c:v>10134.5</c:v>
                </c:pt>
                <c:pt idx="7">
                  <c:v>10315</c:v>
                </c:pt>
                <c:pt idx="8">
                  <c:v>10457</c:v>
                </c:pt>
                <c:pt idx="9">
                  <c:v>10811</c:v>
                </c:pt>
                <c:pt idx="10">
                  <c:v>10992</c:v>
                </c:pt>
                <c:pt idx="11">
                  <c:v>11172.5</c:v>
                </c:pt>
                <c:pt idx="12">
                  <c:v>11292</c:v>
                </c:pt>
                <c:pt idx="13">
                  <c:v>11630.5</c:v>
                </c:pt>
                <c:pt idx="14">
                  <c:v>11818.5</c:v>
                </c:pt>
                <c:pt idx="15">
                  <c:v>12841</c:v>
                </c:pt>
              </c:numCache>
            </c:numRef>
          </c:xVal>
          <c:yVal>
            <c:numRef>
              <c:f>B!$L$21:$L$993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96B-441E-8BCE-5E5060EFFEC7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2">
                    <c:v>4.0000000000000001E-3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5.0000000000000001E-3</c:v>
                  </c:pt>
                </c:numCache>
              </c:numRef>
            </c:plus>
            <c:min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2">
                    <c:v>4.0000000000000001E-3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9924</c:v>
                </c:pt>
                <c:pt idx="2">
                  <c:v>9984.5</c:v>
                </c:pt>
                <c:pt idx="3">
                  <c:v>9985</c:v>
                </c:pt>
                <c:pt idx="4">
                  <c:v>9993</c:v>
                </c:pt>
                <c:pt idx="5">
                  <c:v>10111.5</c:v>
                </c:pt>
                <c:pt idx="6">
                  <c:v>10134.5</c:v>
                </c:pt>
                <c:pt idx="7">
                  <c:v>10315</c:v>
                </c:pt>
                <c:pt idx="8">
                  <c:v>10457</c:v>
                </c:pt>
                <c:pt idx="9">
                  <c:v>10811</c:v>
                </c:pt>
                <c:pt idx="10">
                  <c:v>10992</c:v>
                </c:pt>
                <c:pt idx="11">
                  <c:v>11172.5</c:v>
                </c:pt>
                <c:pt idx="12">
                  <c:v>11292</c:v>
                </c:pt>
                <c:pt idx="13">
                  <c:v>11630.5</c:v>
                </c:pt>
                <c:pt idx="14">
                  <c:v>11818.5</c:v>
                </c:pt>
                <c:pt idx="15">
                  <c:v>12841</c:v>
                </c:pt>
              </c:numCache>
            </c:numRef>
          </c:xVal>
          <c:yVal>
            <c:numRef>
              <c:f>B!$M$21:$M$993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96B-441E-8BCE-5E5060EFFEC7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2">
                    <c:v>4.0000000000000001E-3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5.0000000000000001E-3</c:v>
                  </c:pt>
                </c:numCache>
              </c:numRef>
            </c:plus>
            <c:minus>
              <c:numRef>
                <c:f>B!$D$21:$D$93</c:f>
                <c:numCache>
                  <c:formatCode>General</c:formatCode>
                  <c:ptCount val="73"/>
                  <c:pt idx="0">
                    <c:v>0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2">
                    <c:v>4.0000000000000001E-3</c:v>
                  </c:pt>
                  <c:pt idx="13">
                    <c:v>3.0000000000000001E-3</c:v>
                  </c:pt>
                  <c:pt idx="14">
                    <c:v>3.0000000000000001E-3</c:v>
                  </c:pt>
                  <c:pt idx="1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9924</c:v>
                </c:pt>
                <c:pt idx="2">
                  <c:v>9984.5</c:v>
                </c:pt>
                <c:pt idx="3">
                  <c:v>9985</c:v>
                </c:pt>
                <c:pt idx="4">
                  <c:v>9993</c:v>
                </c:pt>
                <c:pt idx="5">
                  <c:v>10111.5</c:v>
                </c:pt>
                <c:pt idx="6">
                  <c:v>10134.5</c:v>
                </c:pt>
                <c:pt idx="7">
                  <c:v>10315</c:v>
                </c:pt>
                <c:pt idx="8">
                  <c:v>10457</c:v>
                </c:pt>
                <c:pt idx="9">
                  <c:v>10811</c:v>
                </c:pt>
                <c:pt idx="10">
                  <c:v>10992</c:v>
                </c:pt>
                <c:pt idx="11">
                  <c:v>11172.5</c:v>
                </c:pt>
                <c:pt idx="12">
                  <c:v>11292</c:v>
                </c:pt>
                <c:pt idx="13">
                  <c:v>11630.5</c:v>
                </c:pt>
                <c:pt idx="14">
                  <c:v>11818.5</c:v>
                </c:pt>
                <c:pt idx="15">
                  <c:v>12841</c:v>
                </c:pt>
              </c:numCache>
            </c:numRef>
          </c:xVal>
          <c:yVal>
            <c:numRef>
              <c:f>B!$N$21:$N$993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96B-441E-8BCE-5E5060EFFEC7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9924</c:v>
                </c:pt>
                <c:pt idx="2">
                  <c:v>9984.5</c:v>
                </c:pt>
                <c:pt idx="3">
                  <c:v>9985</c:v>
                </c:pt>
                <c:pt idx="4">
                  <c:v>9993</c:v>
                </c:pt>
                <c:pt idx="5">
                  <c:v>10111.5</c:v>
                </c:pt>
                <c:pt idx="6">
                  <c:v>10134.5</c:v>
                </c:pt>
                <c:pt idx="7">
                  <c:v>10315</c:v>
                </c:pt>
                <c:pt idx="8">
                  <c:v>10457</c:v>
                </c:pt>
                <c:pt idx="9">
                  <c:v>10811</c:v>
                </c:pt>
                <c:pt idx="10">
                  <c:v>10992</c:v>
                </c:pt>
                <c:pt idx="11">
                  <c:v>11172.5</c:v>
                </c:pt>
                <c:pt idx="12">
                  <c:v>11292</c:v>
                </c:pt>
                <c:pt idx="13">
                  <c:v>11630.5</c:v>
                </c:pt>
                <c:pt idx="14">
                  <c:v>11818.5</c:v>
                </c:pt>
                <c:pt idx="15">
                  <c:v>12841</c:v>
                </c:pt>
              </c:numCache>
            </c:numRef>
          </c:xVal>
          <c:yVal>
            <c:numRef>
              <c:f>B!$O$21:$O$993</c:f>
              <c:numCache>
                <c:formatCode>General</c:formatCode>
                <c:ptCount val="973"/>
                <c:pt idx="0">
                  <c:v>-0.52314978782846466</c:v>
                </c:pt>
                <c:pt idx="1">
                  <c:v>-0.49536594415997792</c:v>
                </c:pt>
                <c:pt idx="2">
                  <c:v>-0.49519656462128953</c:v>
                </c:pt>
                <c:pt idx="3">
                  <c:v>-0.49519516479039127</c:v>
                </c:pt>
                <c:pt idx="4">
                  <c:v>-0.49517276749601924</c:v>
                </c:pt>
                <c:pt idx="5">
                  <c:v>-0.49484100757313376</c:v>
                </c:pt>
                <c:pt idx="6">
                  <c:v>-0.49477661535181422</c:v>
                </c:pt>
                <c:pt idx="7">
                  <c:v>-0.49427127639754559</c:v>
                </c:pt>
                <c:pt idx="8">
                  <c:v>-0.49387372442244232</c:v>
                </c:pt>
                <c:pt idx="9">
                  <c:v>-0.49288264414648053</c:v>
                </c:pt>
                <c:pt idx="10">
                  <c:v>-0.49237590536131365</c:v>
                </c:pt>
                <c:pt idx="11">
                  <c:v>-0.49187056640704507</c:v>
                </c:pt>
                <c:pt idx="12">
                  <c:v>-0.49153600682236304</c:v>
                </c:pt>
                <c:pt idx="13">
                  <c:v>-0.49058832130424707</c:v>
                </c:pt>
                <c:pt idx="14">
                  <c:v>-0.49006198488650471</c:v>
                </c:pt>
                <c:pt idx="15">
                  <c:v>-0.48719933069958132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96B-441E-8BCE-5E5060EFFE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2709232"/>
        <c:axId val="1"/>
      </c:scatterChart>
      <c:valAx>
        <c:axId val="5927092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58762886597942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731958762886601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27092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8556701030927835E-2"/>
          <c:y val="0.92000129214617399"/>
          <c:w val="0.97319587628865978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600075</xdr:colOff>
      <xdr:row>0</xdr:row>
      <xdr:rowOff>0</xdr:rowOff>
    </xdr:from>
    <xdr:to>
      <xdr:col>27</xdr:col>
      <xdr:colOff>314325</xdr:colOff>
      <xdr:row>18</xdr:row>
      <xdr:rowOff>47625</xdr:rowOff>
    </xdr:to>
    <xdr:graphicFrame macro="">
      <xdr:nvGraphicFramePr>
        <xdr:cNvPr id="50180" name="Chart 2">
          <a:extLst>
            <a:ext uri="{FF2B5EF4-FFF2-40B4-BE49-F238E27FC236}">
              <a16:creationId xmlns:a16="http://schemas.microsoft.com/office/drawing/2014/main" id="{8CE21368-0AE0-D607-40FB-3B854773AE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66675</xdr:colOff>
      <xdr:row>0</xdr:row>
      <xdr:rowOff>0</xdr:rowOff>
    </xdr:from>
    <xdr:to>
      <xdr:col>17</xdr:col>
      <xdr:colOff>438150</xdr:colOff>
      <xdr:row>18</xdr:row>
      <xdr:rowOff>38100</xdr:rowOff>
    </xdr:to>
    <xdr:graphicFrame macro="">
      <xdr:nvGraphicFramePr>
        <xdr:cNvPr id="50181" name="Chart 3">
          <a:extLst>
            <a:ext uri="{FF2B5EF4-FFF2-40B4-BE49-F238E27FC236}">
              <a16:creationId xmlns:a16="http://schemas.microsoft.com/office/drawing/2014/main" id="{08C2E498-EE7C-3D82-8ABC-DB616B3D5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0</xdr:row>
      <xdr:rowOff>85725</xdr:rowOff>
    </xdr:from>
    <xdr:to>
      <xdr:col>12</xdr:col>
      <xdr:colOff>381000</xdr:colOff>
      <xdr:row>18</xdr:row>
      <xdr:rowOff>114300</xdr:rowOff>
    </xdr:to>
    <xdr:graphicFrame macro="">
      <xdr:nvGraphicFramePr>
        <xdr:cNvPr id="52227" name="Chart 2">
          <a:extLst>
            <a:ext uri="{FF2B5EF4-FFF2-40B4-BE49-F238E27FC236}">
              <a16:creationId xmlns:a16="http://schemas.microsoft.com/office/drawing/2014/main" id="{FB8AD821-0312-D86C-E29F-7F11F96D2C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0</xdr:rowOff>
    </xdr:from>
    <xdr:to>
      <xdr:col>12</xdr:col>
      <xdr:colOff>95250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6BB1763E-EA16-3912-A6C0-71C78E257C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20</xdr:col>
      <xdr:colOff>314325</xdr:colOff>
      <xdr:row>18</xdr:row>
      <xdr:rowOff>28575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348EE0B0-E440-93C2-BE83-09112DA1FC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vsolj.cetus-net.org/no48.pdf" TargetMode="External"/><Relationship Id="rId2" Type="http://schemas.openxmlformats.org/officeDocument/2006/relationships/hyperlink" Target="http://www.konkoly.hu/cgi-bin/IBVS?5809" TargetMode="External"/><Relationship Id="rId1" Type="http://schemas.openxmlformats.org/officeDocument/2006/relationships/hyperlink" Target="http://var.astro.cz/oejv/issues/oejv0003.pdf" TargetMode="External"/><Relationship Id="rId4" Type="http://schemas.openxmlformats.org/officeDocument/2006/relationships/hyperlink" Target="http://vsolj.cetus-net.org/no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F1661"/>
  <sheetViews>
    <sheetView tabSelected="1" workbookViewId="0">
      <pane xSplit="14" ySplit="21" topLeftCell="O28" activePane="bottomRight" state="frozen"/>
      <selection pane="topRight" activeCell="O1" sqref="O1"/>
      <selection pane="bottomLeft" activeCell="A22" sqref="A22"/>
      <selection pane="bottomRight" activeCell="D6" sqref="D6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140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8" width="9.85546875" customWidth="1"/>
  </cols>
  <sheetData>
    <row r="1" spans="1:19" ht="20.25">
      <c r="A1" s="1" t="s">
        <v>59</v>
      </c>
      <c r="C1" s="22"/>
    </row>
    <row r="2" spans="1:19">
      <c r="A2" t="s">
        <v>26</v>
      </c>
      <c r="B2" t="s">
        <v>51</v>
      </c>
      <c r="C2" s="27" t="s">
        <v>60</v>
      </c>
      <c r="P2" s="20"/>
      <c r="Q2" s="20"/>
      <c r="R2" s="20"/>
      <c r="S2" s="20"/>
    </row>
    <row r="3" spans="1:19" ht="13.5" thickBot="1">
      <c r="P3" s="20"/>
      <c r="Q3" s="12"/>
      <c r="R3" s="20"/>
      <c r="S3" s="20"/>
    </row>
    <row r="4" spans="1:19" ht="14.25" thickTop="1" thickBot="1">
      <c r="A4" s="8" t="s">
        <v>0</v>
      </c>
      <c r="C4" s="3">
        <v>25651</v>
      </c>
      <c r="D4" s="19">
        <v>15.99</v>
      </c>
      <c r="P4" s="20"/>
      <c r="Q4" s="20"/>
      <c r="R4" s="21"/>
      <c r="S4" s="20"/>
    </row>
    <row r="5" spans="1:19" ht="13.5" thickTop="1">
      <c r="D5" s="14"/>
      <c r="P5" s="20"/>
      <c r="Q5" s="20"/>
      <c r="R5" s="21"/>
      <c r="S5" s="20"/>
    </row>
    <row r="6" spans="1:19">
      <c r="A6" s="8" t="s">
        <v>1</v>
      </c>
    </row>
    <row r="7" spans="1:19">
      <c r="A7" t="s">
        <v>2</v>
      </c>
      <c r="C7">
        <f>+C4+C8/2</f>
        <v>25651.531795699917</v>
      </c>
    </row>
    <row r="8" spans="1:19">
      <c r="A8" t="s">
        <v>3</v>
      </c>
      <c r="C8">
        <v>1.0635913998308983</v>
      </c>
      <c r="D8" s="22" t="s">
        <v>54</v>
      </c>
    </row>
    <row r="9" spans="1:19">
      <c r="A9" s="28" t="s">
        <v>61</v>
      </c>
      <c r="B9" s="29"/>
      <c r="C9" s="30">
        <v>-9.5</v>
      </c>
      <c r="D9" s="29" t="s">
        <v>62</v>
      </c>
      <c r="E9" s="29"/>
    </row>
    <row r="10" spans="1:19" ht="13.5" thickBot="1">
      <c r="A10" s="29"/>
      <c r="B10" s="29"/>
      <c r="C10" s="7" t="s">
        <v>21</v>
      </c>
      <c r="D10" s="7" t="s">
        <v>22</v>
      </c>
      <c r="E10" s="29"/>
    </row>
    <row r="11" spans="1:19">
      <c r="A11" s="29" t="s">
        <v>16</v>
      </c>
      <c r="B11" s="29"/>
      <c r="C11" s="46">
        <f ca="1">INTERCEPT(INDIRECT($G$11):G991,INDIRECT($F$11):F991)</f>
        <v>-3.0323424579592761E-2</v>
      </c>
      <c r="D11" s="6"/>
      <c r="E11" s="29"/>
      <c r="F11" s="47" t="str">
        <f>"F"&amp;E19</f>
        <v>F21</v>
      </c>
      <c r="G11" s="48" t="str">
        <f>"G"&amp;E19</f>
        <v>G21</v>
      </c>
    </row>
    <row r="12" spans="1:19">
      <c r="A12" s="29" t="s">
        <v>17</v>
      </c>
      <c r="B12" s="29"/>
      <c r="C12" s="46">
        <f ca="1">SLOPE(INDIRECT($G$11):G991,INDIRECT($F$11):F991)</f>
        <v>1.8659530823507462E-6</v>
      </c>
      <c r="D12" s="6"/>
      <c r="E12" s="29"/>
    </row>
    <row r="13" spans="1:19">
      <c r="A13" s="29" t="s">
        <v>20</v>
      </c>
      <c r="B13" s="29"/>
      <c r="C13" s="6" t="s">
        <v>14</v>
      </c>
      <c r="D13" s="33" t="s">
        <v>68</v>
      </c>
      <c r="E13" s="30">
        <v>1</v>
      </c>
    </row>
    <row r="14" spans="1:19">
      <c r="A14" s="29"/>
      <c r="B14" s="29"/>
      <c r="C14" s="29"/>
      <c r="D14" s="33" t="s">
        <v>63</v>
      </c>
      <c r="E14" s="34">
        <f ca="1">NOW()+15018.5+$C$9/24</f>
        <v>60355.720485879625</v>
      </c>
    </row>
    <row r="15" spans="1:19">
      <c r="A15" s="31" t="s">
        <v>18</v>
      </c>
      <c r="B15" s="29"/>
      <c r="C15" s="32">
        <f ca="1">(C7+C11)+(C8+C12)*INT(MAX(F21:F3532))</f>
        <v>54576.983928536472</v>
      </c>
      <c r="D15" s="33" t="s">
        <v>69</v>
      </c>
      <c r="E15" s="34">
        <f ca="1">ROUND(2*(E14-$C$7)/$C$8,0)/2+E13</f>
        <v>32630</v>
      </c>
      <c r="Q15" t="s">
        <v>25</v>
      </c>
      <c r="R15">
        <f ca="1">SUM(R21:R267)</f>
        <v>1.8484849708886167E-3</v>
      </c>
    </row>
    <row r="16" spans="1:19">
      <c r="A16" s="35" t="s">
        <v>4</v>
      </c>
      <c r="B16" s="29"/>
      <c r="C16" s="36">
        <f ca="1">+C8+C12</f>
        <v>1.0635932657839806</v>
      </c>
      <c r="D16" s="33" t="s">
        <v>64</v>
      </c>
      <c r="E16" s="48">
        <f ca="1">ROUND(2*(E14-$C$15)/$C$16,0)/2+E13</f>
        <v>5434</v>
      </c>
      <c r="Q16" t="s">
        <v>55</v>
      </c>
      <c r="R16">
        <f ca="1">COUNT(R21:R429)</f>
        <v>26</v>
      </c>
    </row>
    <row r="17" spans="1:32" ht="13.5" thickBot="1">
      <c r="A17" s="33" t="s">
        <v>58</v>
      </c>
      <c r="B17" s="29"/>
      <c r="C17" s="29">
        <f>COUNT(C21:C2190)</f>
        <v>26</v>
      </c>
      <c r="D17" s="33" t="s">
        <v>65</v>
      </c>
      <c r="E17" s="37">
        <f ca="1">+$C$15+$C$16*E16-15018.5-$C$9/24</f>
        <v>45338.445568139956</v>
      </c>
      <c r="Q17" t="s">
        <v>56</v>
      </c>
      <c r="R17">
        <f ca="1">SQRT(R15/(R16-1))</f>
        <v>8.5988021744627125E-3</v>
      </c>
    </row>
    <row r="18" spans="1:32" ht="14.25" thickTop="1" thickBot="1">
      <c r="A18" s="35" t="s">
        <v>5</v>
      </c>
      <c r="B18" s="29"/>
      <c r="C18" s="38">
        <f ca="1">+C15</f>
        <v>54576.983928536472</v>
      </c>
      <c r="D18" s="39">
        <f ca="1">+C16</f>
        <v>1.0635932657839806</v>
      </c>
      <c r="E18" s="40" t="s">
        <v>66</v>
      </c>
    </row>
    <row r="19" spans="1:32" ht="13.5" thickTop="1">
      <c r="A19" s="49" t="s">
        <v>70</v>
      </c>
      <c r="E19" s="50">
        <v>21</v>
      </c>
    </row>
    <row r="20" spans="1:32" ht="1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45</v>
      </c>
      <c r="J20" s="10" t="s">
        <v>48</v>
      </c>
      <c r="K20" s="10" t="s">
        <v>82</v>
      </c>
      <c r="L20" s="10" t="s">
        <v>74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15</v>
      </c>
      <c r="R20" s="24" t="s">
        <v>57</v>
      </c>
    </row>
    <row r="21" spans="1:32">
      <c r="A21" t="s">
        <v>12</v>
      </c>
      <c r="C21" s="41">
        <v>25651</v>
      </c>
      <c r="D21" s="41" t="s">
        <v>14</v>
      </c>
      <c r="E21">
        <f t="shared" ref="E21:E46" si="0">+(C21-C$7)/C$8</f>
        <v>-0.50000000000144285</v>
      </c>
      <c r="F21">
        <f t="shared" ref="F21:F46" si="1">ROUND(2*E21,0)/2</f>
        <v>-0.5</v>
      </c>
      <c r="H21">
        <v>-3.1882955227047205E-6</v>
      </c>
      <c r="O21">
        <f t="shared" ref="O21:O46" ca="1" si="2">+C$11+C$12*$F21</f>
        <v>-3.0324357556133937E-2</v>
      </c>
      <c r="Q21" s="2">
        <f t="shared" ref="Q21:Q46" si="3">+C21-15018.5</f>
        <v>10632.5</v>
      </c>
      <c r="R21">
        <f t="shared" ref="R21:R46" ca="1" si="4">+(O21-G21)^2</f>
        <v>9.1956666119225744E-4</v>
      </c>
    </row>
    <row r="22" spans="1:32">
      <c r="A22" t="s">
        <v>32</v>
      </c>
      <c r="C22" s="41">
        <v>46760.637999999999</v>
      </c>
      <c r="D22" s="41"/>
      <c r="E22">
        <f t="shared" si="0"/>
        <v>19847.007231965435</v>
      </c>
      <c r="F22">
        <f t="shared" si="1"/>
        <v>19847</v>
      </c>
      <c r="G22">
        <f t="shared" ref="G22:G46" si="5">+C22-(C$7+F22*C$8)</f>
        <v>7.6918562408536673E-3</v>
      </c>
      <c r="I22">
        <f t="shared" ref="I22:I35" si="6">+G22</f>
        <v>7.6918562408536673E-3</v>
      </c>
      <c r="O22">
        <f t="shared" ca="1" si="2"/>
        <v>6.7101462458224979E-3</v>
      </c>
      <c r="Q22" s="2">
        <f t="shared" si="3"/>
        <v>31742.137999999999</v>
      </c>
      <c r="R22">
        <f t="shared" ca="1" si="4"/>
        <v>9.637545143440984E-7</v>
      </c>
      <c r="AB22">
        <v>5</v>
      </c>
      <c r="AD22" t="s">
        <v>31</v>
      </c>
      <c r="AF22" t="s">
        <v>33</v>
      </c>
    </row>
    <row r="23" spans="1:32">
      <c r="A23" t="s">
        <v>34</v>
      </c>
      <c r="C23" s="41">
        <v>46889.336000000003</v>
      </c>
      <c r="D23" s="41"/>
      <c r="E23">
        <f t="shared" si="0"/>
        <v>19968.010466873566</v>
      </c>
      <c r="F23">
        <f t="shared" si="1"/>
        <v>19968</v>
      </c>
      <c r="G23">
        <f t="shared" si="5"/>
        <v>1.1132476713100914E-2</v>
      </c>
      <c r="I23">
        <f t="shared" si="6"/>
        <v>1.1132476713100914E-2</v>
      </c>
      <c r="O23">
        <f t="shared" ca="1" si="2"/>
        <v>6.9359265687869397E-3</v>
      </c>
      <c r="Q23" s="2">
        <f t="shared" si="3"/>
        <v>31870.836000000003</v>
      </c>
      <c r="R23">
        <f t="shared" ca="1" si="4"/>
        <v>1.7611033113741639E-5</v>
      </c>
      <c r="AB23">
        <v>10</v>
      </c>
      <c r="AD23" t="s">
        <v>31</v>
      </c>
      <c r="AF23" t="s">
        <v>33</v>
      </c>
    </row>
    <row r="24" spans="1:32">
      <c r="A24" t="s">
        <v>34</v>
      </c>
      <c r="C24" s="41">
        <v>46890.398000000001</v>
      </c>
      <c r="D24" s="41"/>
      <c r="E24">
        <f t="shared" si="0"/>
        <v>19969.008970622435</v>
      </c>
      <c r="F24">
        <f t="shared" si="1"/>
        <v>19969</v>
      </c>
      <c r="G24">
        <f t="shared" si="5"/>
        <v>9.5410768699366599E-3</v>
      </c>
      <c r="I24">
        <f t="shared" si="6"/>
        <v>9.5410768699366599E-3</v>
      </c>
      <c r="O24">
        <f t="shared" ca="1" si="2"/>
        <v>6.9377925218692925E-3</v>
      </c>
      <c r="Q24" s="2">
        <f t="shared" si="3"/>
        <v>31871.898000000001</v>
      </c>
      <c r="R24">
        <f t="shared" ca="1" si="4"/>
        <v>6.777089396892538E-6</v>
      </c>
      <c r="AB24">
        <v>7</v>
      </c>
      <c r="AD24" t="s">
        <v>31</v>
      </c>
      <c r="AF24" t="s">
        <v>33</v>
      </c>
    </row>
    <row r="25" spans="1:32">
      <c r="A25" t="s">
        <v>34</v>
      </c>
      <c r="C25" s="41">
        <v>46907.415000000001</v>
      </c>
      <c r="D25" s="41"/>
      <c r="E25">
        <f t="shared" si="0"/>
        <v>19985.008535871559</v>
      </c>
      <c r="F25">
        <f t="shared" si="1"/>
        <v>19985</v>
      </c>
      <c r="G25">
        <f t="shared" si="5"/>
        <v>9.078679584490601E-3</v>
      </c>
      <c r="I25">
        <f t="shared" si="6"/>
        <v>9.078679584490601E-3</v>
      </c>
      <c r="O25">
        <f t="shared" ca="1" si="2"/>
        <v>6.967647771186903E-3</v>
      </c>
      <c r="Q25" s="2">
        <f t="shared" si="3"/>
        <v>31888.915000000001</v>
      </c>
      <c r="R25">
        <f t="shared" ca="1" si="4"/>
        <v>4.4564553167802992E-6</v>
      </c>
      <c r="AB25">
        <v>10</v>
      </c>
      <c r="AD25" t="s">
        <v>31</v>
      </c>
      <c r="AF25" t="s">
        <v>33</v>
      </c>
    </row>
    <row r="26" spans="1:32">
      <c r="A26" t="s">
        <v>35</v>
      </c>
      <c r="C26" s="41">
        <v>47159.489000000001</v>
      </c>
      <c r="D26" s="41"/>
      <c r="E26">
        <f t="shared" si="0"/>
        <v>20222.011204415212</v>
      </c>
      <c r="F26">
        <f t="shared" si="1"/>
        <v>20222</v>
      </c>
      <c r="G26">
        <f t="shared" si="5"/>
        <v>1.1916919655050151E-2</v>
      </c>
      <c r="I26">
        <f t="shared" si="6"/>
        <v>1.1916919655050151E-2</v>
      </c>
      <c r="O26">
        <f t="shared" ca="1" si="2"/>
        <v>7.4098786517040292E-3</v>
      </c>
      <c r="Q26" s="2">
        <f t="shared" si="3"/>
        <v>32140.989000000001</v>
      </c>
      <c r="R26">
        <f t="shared" ca="1" si="4"/>
        <v>2.0313418605843216E-5</v>
      </c>
      <c r="AB26">
        <v>6</v>
      </c>
      <c r="AD26" t="s">
        <v>31</v>
      </c>
      <c r="AF26" t="s">
        <v>33</v>
      </c>
    </row>
    <row r="27" spans="1:32">
      <c r="A27" t="s">
        <v>36</v>
      </c>
      <c r="C27" s="41">
        <v>47208.409</v>
      </c>
      <c r="D27" s="41"/>
      <c r="E27">
        <f t="shared" si="0"/>
        <v>20268.006311190027</v>
      </c>
      <c r="F27">
        <f t="shared" si="1"/>
        <v>20268</v>
      </c>
      <c r="G27">
        <f t="shared" si="5"/>
        <v>6.7125274363206699E-3</v>
      </c>
      <c r="I27">
        <f t="shared" si="6"/>
        <v>6.7125274363206699E-3</v>
      </c>
      <c r="O27">
        <f t="shared" ca="1" si="2"/>
        <v>7.4957124934921619E-3</v>
      </c>
      <c r="Q27" s="2">
        <f t="shared" si="3"/>
        <v>32189.909</v>
      </c>
      <c r="R27">
        <f t="shared" ca="1" si="4"/>
        <v>6.1337883377671312E-7</v>
      </c>
      <c r="AB27">
        <v>6</v>
      </c>
      <c r="AD27" t="s">
        <v>31</v>
      </c>
      <c r="AF27" t="s">
        <v>33</v>
      </c>
    </row>
    <row r="28" spans="1:32">
      <c r="A28" t="s">
        <v>37</v>
      </c>
      <c r="C28" s="41">
        <v>47592.366999999998</v>
      </c>
      <c r="D28" s="41"/>
      <c r="E28">
        <f t="shared" si="0"/>
        <v>20629.007725888419</v>
      </c>
      <c r="F28">
        <f t="shared" si="1"/>
        <v>20629</v>
      </c>
      <c r="G28">
        <f t="shared" si="5"/>
        <v>8.2171884787385352E-3</v>
      </c>
      <c r="I28">
        <f t="shared" si="6"/>
        <v>8.2171884787385352E-3</v>
      </c>
      <c r="O28">
        <f t="shared" ca="1" si="2"/>
        <v>8.1693215562207815E-3</v>
      </c>
      <c r="Q28" s="2">
        <f t="shared" si="3"/>
        <v>32573.866999999998</v>
      </c>
      <c r="R28">
        <f t="shared" ca="1" si="4"/>
        <v>2.2912422713206394E-9</v>
      </c>
      <c r="AB28">
        <v>6</v>
      </c>
      <c r="AD28" t="s">
        <v>31</v>
      </c>
      <c r="AF28" t="s">
        <v>33</v>
      </c>
    </row>
    <row r="29" spans="1:32">
      <c r="A29" t="s">
        <v>38</v>
      </c>
      <c r="C29" s="41">
        <v>47894.432000000001</v>
      </c>
      <c r="D29" s="41"/>
      <c r="E29">
        <f t="shared" si="0"/>
        <v>20913.012466851942</v>
      </c>
      <c r="F29">
        <f t="shared" si="1"/>
        <v>20913</v>
      </c>
      <c r="G29">
        <f t="shared" si="5"/>
        <v>1.3259636507427786E-2</v>
      </c>
      <c r="I29">
        <f t="shared" si="6"/>
        <v>1.3259636507427786E-2</v>
      </c>
      <c r="O29">
        <f t="shared" ca="1" si="2"/>
        <v>8.6992522316083933E-3</v>
      </c>
      <c r="Q29" s="2">
        <f t="shared" si="3"/>
        <v>32875.932000000001</v>
      </c>
      <c r="R29">
        <f t="shared" ca="1" si="4"/>
        <v>2.0797104743140764E-5</v>
      </c>
      <c r="AB29">
        <v>6</v>
      </c>
      <c r="AD29" t="s">
        <v>31</v>
      </c>
      <c r="AF29" t="s">
        <v>33</v>
      </c>
    </row>
    <row r="30" spans="1:32">
      <c r="A30" t="s">
        <v>39</v>
      </c>
      <c r="C30" s="41">
        <v>48647.449000000001</v>
      </c>
      <c r="D30" s="41">
        <v>3.0000000000000001E-3</v>
      </c>
      <c r="E30">
        <f t="shared" si="0"/>
        <v>21621.007097233236</v>
      </c>
      <c r="F30">
        <f t="shared" si="1"/>
        <v>21621</v>
      </c>
      <c r="G30">
        <f t="shared" si="5"/>
        <v>7.5485562338144518E-3</v>
      </c>
      <c r="I30">
        <f t="shared" si="6"/>
        <v>7.5485562338144518E-3</v>
      </c>
      <c r="O30">
        <f t="shared" ca="1" si="2"/>
        <v>1.0020347013912721E-2</v>
      </c>
      <c r="Q30" s="2">
        <f t="shared" si="3"/>
        <v>33628.949000000001</v>
      </c>
      <c r="R30">
        <f t="shared" ca="1" si="4"/>
        <v>6.1097496605788075E-6</v>
      </c>
      <c r="AB30">
        <v>6</v>
      </c>
      <c r="AD30" t="s">
        <v>31</v>
      </c>
      <c r="AF30" t="s">
        <v>33</v>
      </c>
    </row>
    <row r="31" spans="1:32">
      <c r="A31" t="s">
        <v>40</v>
      </c>
      <c r="C31" s="41">
        <v>49032.466</v>
      </c>
      <c r="D31" s="41">
        <v>3.0000000000000001E-3</v>
      </c>
      <c r="E31">
        <f t="shared" si="0"/>
        <v>21983.004195048441</v>
      </c>
      <c r="F31">
        <f t="shared" si="1"/>
        <v>21983</v>
      </c>
      <c r="G31">
        <f t="shared" si="5"/>
        <v>4.4618174433708191E-3</v>
      </c>
      <c r="I31">
        <f t="shared" si="6"/>
        <v>4.4618174433708191E-3</v>
      </c>
      <c r="O31">
        <f t="shared" ca="1" si="2"/>
        <v>1.0695822029723693E-2</v>
      </c>
      <c r="Q31" s="2">
        <f t="shared" si="3"/>
        <v>34013.966</v>
      </c>
      <c r="R31">
        <f t="shared" ca="1" si="4"/>
        <v>3.8862813182668664E-5</v>
      </c>
      <c r="AB31">
        <v>12</v>
      </c>
      <c r="AD31" t="s">
        <v>31</v>
      </c>
      <c r="AF31" t="s">
        <v>33</v>
      </c>
    </row>
    <row r="32" spans="1:32">
      <c r="A32" t="s">
        <v>41</v>
      </c>
      <c r="C32" s="41">
        <v>49416.421999999999</v>
      </c>
      <c r="D32" s="41"/>
      <c r="E32">
        <f t="shared" si="0"/>
        <v>22344.003729325461</v>
      </c>
      <c r="F32">
        <f t="shared" si="1"/>
        <v>22344</v>
      </c>
      <c r="G32">
        <f t="shared" si="5"/>
        <v>3.9664784926571883E-3</v>
      </c>
      <c r="I32">
        <f t="shared" si="6"/>
        <v>3.9664784926571883E-3</v>
      </c>
      <c r="O32">
        <f t="shared" ca="1" si="2"/>
        <v>1.1369431092452312E-2</v>
      </c>
      <c r="Q32" s="2">
        <f t="shared" si="3"/>
        <v>34397.921999999999</v>
      </c>
      <c r="R32">
        <f t="shared" ca="1" si="4"/>
        <v>5.4803707194813388E-5</v>
      </c>
      <c r="AB32">
        <v>9</v>
      </c>
      <c r="AD32" t="s">
        <v>31</v>
      </c>
      <c r="AF32" t="s">
        <v>33</v>
      </c>
    </row>
    <row r="33" spans="1:32">
      <c r="A33" t="s">
        <v>42</v>
      </c>
      <c r="C33" s="41">
        <v>49670.625999999997</v>
      </c>
      <c r="D33" s="41">
        <v>4.0000000000000001E-3</v>
      </c>
      <c r="E33">
        <f t="shared" si="0"/>
        <v>22583.009046630974</v>
      </c>
      <c r="F33">
        <f t="shared" si="1"/>
        <v>22583</v>
      </c>
      <c r="G33">
        <f t="shared" si="5"/>
        <v>9.6219189072144218E-3</v>
      </c>
      <c r="I33">
        <f t="shared" si="6"/>
        <v>9.6219189072144218E-3</v>
      </c>
      <c r="O33">
        <f t="shared" ca="1" si="2"/>
        <v>1.1815393879134144E-2</v>
      </c>
      <c r="Q33" s="2">
        <f t="shared" si="3"/>
        <v>34652.125999999997</v>
      </c>
      <c r="R33">
        <f t="shared" ca="1" si="4"/>
        <v>4.8113324524382281E-6</v>
      </c>
      <c r="AB33">
        <v>7</v>
      </c>
      <c r="AD33" t="s">
        <v>31</v>
      </c>
      <c r="AF33" t="s">
        <v>33</v>
      </c>
    </row>
    <row r="34" spans="1:32">
      <c r="A34" t="s">
        <v>43</v>
      </c>
      <c r="C34" s="41">
        <v>50390.675999999999</v>
      </c>
      <c r="D34" s="41">
        <v>3.0000000000000001E-3</v>
      </c>
      <c r="E34">
        <f t="shared" si="0"/>
        <v>23260.007751316331</v>
      </c>
      <c r="F34">
        <f t="shared" si="1"/>
        <v>23260</v>
      </c>
      <c r="G34">
        <f t="shared" si="5"/>
        <v>8.2442333878134377E-3</v>
      </c>
      <c r="I34">
        <f t="shared" si="6"/>
        <v>8.2442333878134377E-3</v>
      </c>
      <c r="O34">
        <f t="shared" ca="1" si="2"/>
        <v>1.3078644115885597E-2</v>
      </c>
      <c r="Q34" s="2">
        <f t="shared" si="3"/>
        <v>35372.175999999999</v>
      </c>
      <c r="R34">
        <f t="shared" ca="1" si="4"/>
        <v>2.3371527087699181E-5</v>
      </c>
      <c r="AB34">
        <v>6</v>
      </c>
      <c r="AD34" t="s">
        <v>31</v>
      </c>
      <c r="AF34" t="s">
        <v>33</v>
      </c>
    </row>
    <row r="35" spans="1:32">
      <c r="A35" t="s">
        <v>44</v>
      </c>
      <c r="C35" s="41">
        <v>50790.582000000002</v>
      </c>
      <c r="D35" s="41">
        <v>3.0000000000000001E-3</v>
      </c>
      <c r="E35">
        <f t="shared" si="0"/>
        <v>23636.003646040175</v>
      </c>
      <c r="F35">
        <f t="shared" si="1"/>
        <v>23636</v>
      </c>
      <c r="G35">
        <f t="shared" si="5"/>
        <v>3.8778969683335163E-3</v>
      </c>
      <c r="I35">
        <f t="shared" si="6"/>
        <v>3.8778969683335163E-3</v>
      </c>
      <c r="O35">
        <f t="shared" ca="1" si="2"/>
        <v>1.3780242474849481E-2</v>
      </c>
      <c r="Q35" s="2">
        <f t="shared" si="3"/>
        <v>35772.082000000002</v>
      </c>
      <c r="R35">
        <f t="shared" ca="1" si="4"/>
        <v>9.8056446530416915E-5</v>
      </c>
      <c r="AB35">
        <v>6</v>
      </c>
      <c r="AD35" t="s">
        <v>31</v>
      </c>
      <c r="AF35" t="s">
        <v>33</v>
      </c>
    </row>
    <row r="36" spans="1:32">
      <c r="A36" s="66" t="s">
        <v>141</v>
      </c>
      <c r="B36" s="68" t="s">
        <v>47</v>
      </c>
      <c r="C36" s="67">
        <v>51159.648000000001</v>
      </c>
      <c r="D36" s="67" t="s">
        <v>82</v>
      </c>
      <c r="E36">
        <f t="shared" si="0"/>
        <v>23983.003443197875</v>
      </c>
      <c r="F36">
        <f t="shared" si="1"/>
        <v>23983</v>
      </c>
      <c r="G36">
        <f t="shared" si="5"/>
        <v>3.6621556500904262E-3</v>
      </c>
      <c r="K36">
        <f t="shared" ref="K36:K41" si="7">+G36</f>
        <v>3.6621556500904262E-3</v>
      </c>
      <c r="O36">
        <f t="shared" ca="1" si="2"/>
        <v>1.4427728194425189E-2</v>
      </c>
      <c r="Q36" s="2">
        <f t="shared" si="3"/>
        <v>36141.148000000001</v>
      </c>
      <c r="R36">
        <f t="shared" ca="1" si="4"/>
        <v>1.1589755220733444E-4</v>
      </c>
    </row>
    <row r="37" spans="1:32">
      <c r="A37" s="66" t="s">
        <v>145</v>
      </c>
      <c r="B37" s="68" t="s">
        <v>47</v>
      </c>
      <c r="C37" s="67">
        <v>51254.326000000001</v>
      </c>
      <c r="D37" s="67" t="s">
        <v>82</v>
      </c>
      <c r="E37">
        <f t="shared" si="0"/>
        <v>24072.020710557365</v>
      </c>
      <c r="F37">
        <f t="shared" si="1"/>
        <v>24072</v>
      </c>
      <c r="G37">
        <f t="shared" si="5"/>
        <v>2.2027570696081966E-2</v>
      </c>
      <c r="K37">
        <f t="shared" si="7"/>
        <v>2.2027570696081966E-2</v>
      </c>
      <c r="O37">
        <f t="shared" ca="1" si="2"/>
        <v>1.4593798018754402E-2</v>
      </c>
      <c r="Q37" s="2">
        <f t="shared" si="3"/>
        <v>36235.826000000001</v>
      </c>
      <c r="R37">
        <f t="shared" ca="1" si="4"/>
        <v>5.5260976218181816E-5</v>
      </c>
    </row>
    <row r="38" spans="1:32">
      <c r="A38" s="66" t="s">
        <v>149</v>
      </c>
      <c r="B38" s="68" t="s">
        <v>47</v>
      </c>
      <c r="C38" s="67">
        <v>51575.531000000003</v>
      </c>
      <c r="D38" s="67" t="s">
        <v>82</v>
      </c>
      <c r="E38">
        <f t="shared" si="0"/>
        <v>24374.021084057065</v>
      </c>
      <c r="F38">
        <f t="shared" si="1"/>
        <v>24374</v>
      </c>
      <c r="G38">
        <f t="shared" si="5"/>
        <v>2.2424821770982817E-2</v>
      </c>
      <c r="K38">
        <f t="shared" si="7"/>
        <v>2.2424821770982817E-2</v>
      </c>
      <c r="O38">
        <f t="shared" ca="1" si="2"/>
        <v>1.515731584962433E-2</v>
      </c>
      <c r="Q38" s="2">
        <f t="shared" si="3"/>
        <v>36557.031000000003</v>
      </c>
      <c r="R38">
        <f t="shared" ca="1" si="4"/>
        <v>5.2816642316980661E-5</v>
      </c>
    </row>
    <row r="39" spans="1:32">
      <c r="A39" s="66" t="s">
        <v>153</v>
      </c>
      <c r="B39" s="68" t="s">
        <v>47</v>
      </c>
      <c r="C39" s="67">
        <v>51878.652999999998</v>
      </c>
      <c r="D39" s="67" t="s">
        <v>82</v>
      </c>
      <c r="E39">
        <f t="shared" si="0"/>
        <v>24659.019627716021</v>
      </c>
      <c r="F39">
        <f t="shared" si="1"/>
        <v>24659</v>
      </c>
      <c r="G39">
        <f t="shared" si="5"/>
        <v>2.0875869959127158E-2</v>
      </c>
      <c r="K39">
        <f t="shared" si="7"/>
        <v>2.0875869959127158E-2</v>
      </c>
      <c r="O39">
        <f t="shared" ca="1" si="2"/>
        <v>1.5689112478094288E-2</v>
      </c>
      <c r="Q39" s="2">
        <f t="shared" si="3"/>
        <v>36860.152999999998</v>
      </c>
      <c r="R39">
        <f t="shared" ca="1" si="4"/>
        <v>2.6902453167050442E-5</v>
      </c>
    </row>
    <row r="40" spans="1:32">
      <c r="A40" s="66" t="s">
        <v>157</v>
      </c>
      <c r="B40" s="68" t="s">
        <v>47</v>
      </c>
      <c r="C40" s="67">
        <v>52213.686999999998</v>
      </c>
      <c r="D40" s="67" t="s">
        <v>82</v>
      </c>
      <c r="E40">
        <f t="shared" si="0"/>
        <v>24974.022174796854</v>
      </c>
      <c r="F40">
        <f t="shared" si="1"/>
        <v>24974</v>
      </c>
      <c r="G40">
        <f t="shared" si="5"/>
        <v>2.3584923226735555E-2</v>
      </c>
      <c r="K40">
        <f t="shared" si="7"/>
        <v>2.3584923226735555E-2</v>
      </c>
      <c r="O40">
        <f t="shared" ca="1" si="2"/>
        <v>1.6276887699034775E-2</v>
      </c>
      <c r="Q40" s="2">
        <f t="shared" si="3"/>
        <v>37195.186999999998</v>
      </c>
      <c r="R40">
        <f t="shared" ca="1" si="4"/>
        <v>5.3407383274136812E-5</v>
      </c>
    </row>
    <row r="41" spans="1:32">
      <c r="A41" s="66" t="s">
        <v>161</v>
      </c>
      <c r="B41" s="68" t="s">
        <v>47</v>
      </c>
      <c r="C41" s="67">
        <v>52310.466</v>
      </c>
      <c r="D41" s="67" t="s">
        <v>82</v>
      </c>
      <c r="E41">
        <f t="shared" si="0"/>
        <v>25065.014824808302</v>
      </c>
      <c r="F41">
        <f t="shared" si="1"/>
        <v>25065</v>
      </c>
      <c r="G41">
        <f t="shared" si="5"/>
        <v>1.5767538614454679E-2</v>
      </c>
      <c r="K41">
        <f t="shared" si="7"/>
        <v>1.5767538614454679E-2</v>
      </c>
      <c r="O41">
        <f t="shared" ca="1" si="2"/>
        <v>1.6446689429528694E-2</v>
      </c>
      <c r="Q41" s="2">
        <f t="shared" si="3"/>
        <v>37291.966</v>
      </c>
      <c r="R41">
        <f t="shared" ca="1" si="4"/>
        <v>4.6124582961569908E-7</v>
      </c>
    </row>
    <row r="42" spans="1:32">
      <c r="A42" s="15" t="s">
        <v>46</v>
      </c>
      <c r="B42" s="16" t="s">
        <v>47</v>
      </c>
      <c r="C42" s="15">
        <v>52965.637000000002</v>
      </c>
      <c r="D42" s="26">
        <v>5.0000000000000001E-3</v>
      </c>
      <c r="E42">
        <f t="shared" si="0"/>
        <v>25681.013600375845</v>
      </c>
      <c r="F42">
        <f t="shared" si="1"/>
        <v>25681</v>
      </c>
      <c r="G42">
        <f t="shared" si="5"/>
        <v>1.4465242784353904E-2</v>
      </c>
      <c r="J42">
        <f>+G42</f>
        <v>1.4465242784353904E-2</v>
      </c>
      <c r="O42">
        <f t="shared" ca="1" si="2"/>
        <v>1.7596116528256756E-2</v>
      </c>
      <c r="Q42" s="2">
        <f t="shared" si="3"/>
        <v>37947.137000000002</v>
      </c>
      <c r="R42">
        <f t="shared" ca="1" si="4"/>
        <v>9.8023704002602599E-6</v>
      </c>
    </row>
    <row r="43" spans="1:32">
      <c r="A43" s="51" t="s">
        <v>71</v>
      </c>
      <c r="B43" s="52" t="s">
        <v>47</v>
      </c>
      <c r="C43" s="51">
        <v>53382.553999999996</v>
      </c>
      <c r="D43" s="51">
        <v>3.0000000000000001E-3</v>
      </c>
      <c r="E43">
        <f t="shared" si="0"/>
        <v>26073.003419084685</v>
      </c>
      <c r="F43">
        <f t="shared" si="1"/>
        <v>26073</v>
      </c>
      <c r="G43">
        <f t="shared" si="5"/>
        <v>3.6365090709296055E-3</v>
      </c>
      <c r="L43">
        <f>+G43</f>
        <v>3.6365090709296055E-3</v>
      </c>
      <c r="O43">
        <f t="shared" ca="1" si="2"/>
        <v>1.8327570136538244E-2</v>
      </c>
      <c r="Q43" s="2">
        <f t="shared" si="3"/>
        <v>38364.053999999996</v>
      </c>
      <c r="R43">
        <f t="shared" ca="1" si="4"/>
        <v>2.1582727523344203E-4</v>
      </c>
    </row>
    <row r="44" spans="1:32">
      <c r="A44" s="42" t="s">
        <v>67</v>
      </c>
      <c r="B44" s="43"/>
      <c r="C44" s="44">
        <v>53499.567999999999</v>
      </c>
      <c r="D44" s="45">
        <v>1E-3</v>
      </c>
      <c r="E44">
        <f t="shared" si="0"/>
        <v>26183.021232333842</v>
      </c>
      <c r="F44">
        <f t="shared" si="1"/>
        <v>26183</v>
      </c>
      <c r="G44">
        <f t="shared" si="5"/>
        <v>2.258252767205704E-2</v>
      </c>
      <c r="J44">
        <f>+G44</f>
        <v>2.258252767205704E-2</v>
      </c>
      <c r="O44">
        <f t="shared" ca="1" si="2"/>
        <v>1.8532824975596825E-2</v>
      </c>
      <c r="Q44" s="2">
        <f t="shared" si="3"/>
        <v>38481.067999999999</v>
      </c>
      <c r="R44">
        <f t="shared" ca="1" si="4"/>
        <v>1.6400091929717133E-5</v>
      </c>
    </row>
    <row r="45" spans="1:32">
      <c r="A45" s="66" t="s">
        <v>181</v>
      </c>
      <c r="B45" s="68" t="s">
        <v>47</v>
      </c>
      <c r="C45" s="67">
        <v>54559.971799999999</v>
      </c>
      <c r="D45" s="67" t="s">
        <v>82</v>
      </c>
      <c r="E45">
        <f t="shared" si="0"/>
        <v>27180.024216909114</v>
      </c>
      <c r="F45">
        <f t="shared" si="1"/>
        <v>27180</v>
      </c>
      <c r="G45">
        <f t="shared" si="5"/>
        <v>2.5756896269740537E-2</v>
      </c>
      <c r="K45">
        <f>+G45</f>
        <v>2.5756896269740537E-2</v>
      </c>
      <c r="O45">
        <f t="shared" ca="1" si="2"/>
        <v>2.0393180198700522E-2</v>
      </c>
      <c r="Q45" s="2">
        <f t="shared" si="3"/>
        <v>39541.471799999999</v>
      </c>
      <c r="R45">
        <f t="shared" ca="1" si="4"/>
        <v>2.8769450090732936E-5</v>
      </c>
    </row>
    <row r="46" spans="1:32">
      <c r="A46" s="66" t="s">
        <v>181</v>
      </c>
      <c r="B46" s="68" t="s">
        <v>47</v>
      </c>
      <c r="C46" s="67">
        <v>54576.991399999999</v>
      </c>
      <c r="D46" s="67" t="s">
        <v>82</v>
      </c>
      <c r="E46">
        <f t="shared" si="0"/>
        <v>27196.026226706021</v>
      </c>
      <c r="F46">
        <f t="shared" si="1"/>
        <v>27196</v>
      </c>
      <c r="G46">
        <f t="shared" si="5"/>
        <v>2.7894498969544657E-2</v>
      </c>
      <c r="K46">
        <f>+G46</f>
        <v>2.7894498969544657E-2</v>
      </c>
      <c r="O46">
        <f t="shared" ca="1" si="2"/>
        <v>2.0423035448018132E-2</v>
      </c>
      <c r="Q46" s="2">
        <f t="shared" si="3"/>
        <v>39558.491399999999</v>
      </c>
      <c r="R46">
        <f t="shared" ca="1" si="4"/>
        <v>5.5822767153501533E-5</v>
      </c>
    </row>
    <row r="47" spans="1:32">
      <c r="C47" s="25"/>
      <c r="D47" s="25"/>
    </row>
    <row r="48" spans="1:32">
      <c r="C48" s="25"/>
      <c r="D48" s="25"/>
    </row>
    <row r="49" spans="3:4">
      <c r="C49" s="25"/>
      <c r="D49" s="25"/>
    </row>
    <row r="50" spans="3:4">
      <c r="C50" s="25"/>
      <c r="D50" s="25"/>
    </row>
    <row r="51" spans="3:4">
      <c r="C51" s="25"/>
      <c r="D51" s="25"/>
    </row>
    <row r="52" spans="3:4">
      <c r="C52" s="25"/>
      <c r="D52" s="25"/>
    </row>
    <row r="53" spans="3:4">
      <c r="C53" s="25"/>
      <c r="D53" s="25"/>
    </row>
    <row r="54" spans="3:4">
      <c r="C54" s="25"/>
      <c r="D54" s="25"/>
    </row>
    <row r="55" spans="3:4">
      <c r="C55" s="25"/>
      <c r="D55" s="25"/>
    </row>
    <row r="56" spans="3:4">
      <c r="C56" s="25"/>
      <c r="D56" s="25"/>
    </row>
    <row r="57" spans="3:4">
      <c r="C57" s="25"/>
      <c r="D57" s="25"/>
    </row>
    <row r="58" spans="3:4">
      <c r="C58" s="25"/>
      <c r="D58" s="25"/>
    </row>
    <row r="59" spans="3:4">
      <c r="C59" s="25"/>
      <c r="D59" s="25"/>
    </row>
    <row r="60" spans="3:4">
      <c r="C60" s="25"/>
      <c r="D60" s="25"/>
    </row>
    <row r="61" spans="3:4">
      <c r="C61" s="25"/>
      <c r="D61" s="25"/>
    </row>
    <row r="62" spans="3:4">
      <c r="C62" s="25"/>
      <c r="D62" s="25"/>
    </row>
    <row r="63" spans="3:4">
      <c r="C63" s="25"/>
      <c r="D63" s="25"/>
    </row>
    <row r="64" spans="3:4">
      <c r="C64" s="25"/>
      <c r="D64" s="25"/>
    </row>
    <row r="65" spans="3:4">
      <c r="C65" s="25"/>
      <c r="D65" s="25"/>
    </row>
    <row r="66" spans="3:4">
      <c r="C66" s="25"/>
      <c r="D66" s="25"/>
    </row>
    <row r="67" spans="3:4">
      <c r="C67" s="25"/>
      <c r="D67" s="25"/>
    </row>
    <row r="68" spans="3:4">
      <c r="C68" s="25"/>
      <c r="D68" s="25"/>
    </row>
    <row r="69" spans="3:4">
      <c r="C69" s="25"/>
      <c r="D69" s="25"/>
    </row>
    <row r="70" spans="3:4">
      <c r="C70" s="25"/>
      <c r="D70" s="25"/>
    </row>
    <row r="71" spans="3:4">
      <c r="C71" s="25"/>
      <c r="D71" s="25"/>
    </row>
    <row r="72" spans="3:4">
      <c r="C72" s="25"/>
      <c r="D72" s="25"/>
    </row>
    <row r="73" spans="3:4">
      <c r="C73" s="25"/>
      <c r="D73" s="25"/>
    </row>
    <row r="74" spans="3:4">
      <c r="C74" s="25"/>
      <c r="D74" s="25"/>
    </row>
    <row r="75" spans="3:4">
      <c r="C75" s="25"/>
      <c r="D75" s="25"/>
    </row>
    <row r="76" spans="3:4">
      <c r="C76" s="25"/>
      <c r="D76" s="25"/>
    </row>
    <row r="77" spans="3:4">
      <c r="C77" s="25"/>
      <c r="D77" s="25"/>
    </row>
    <row r="78" spans="3:4">
      <c r="C78" s="25"/>
      <c r="D78" s="25"/>
    </row>
    <row r="79" spans="3:4">
      <c r="C79" s="25"/>
      <c r="D79" s="25"/>
    </row>
    <row r="80" spans="3:4">
      <c r="C80" s="25"/>
      <c r="D80" s="25"/>
    </row>
    <row r="81" spans="3:4">
      <c r="C81" s="25"/>
      <c r="D81" s="25"/>
    </row>
    <row r="82" spans="3:4">
      <c r="C82" s="25"/>
      <c r="D82" s="25"/>
    </row>
    <row r="83" spans="3:4">
      <c r="C83" s="25"/>
      <c r="D83" s="25"/>
    </row>
    <row r="84" spans="3:4">
      <c r="C84" s="25"/>
      <c r="D84" s="25"/>
    </row>
    <row r="85" spans="3:4">
      <c r="C85" s="25"/>
      <c r="D85" s="25"/>
    </row>
    <row r="86" spans="3:4">
      <c r="C86" s="25"/>
      <c r="D86" s="25"/>
    </row>
    <row r="87" spans="3:4">
      <c r="C87" s="25"/>
      <c r="D87" s="25"/>
    </row>
    <row r="88" spans="3:4">
      <c r="C88" s="25"/>
      <c r="D88" s="25"/>
    </row>
    <row r="89" spans="3:4">
      <c r="C89" s="25"/>
      <c r="D89" s="25"/>
    </row>
    <row r="90" spans="3:4">
      <c r="C90" s="25"/>
      <c r="D90" s="25"/>
    </row>
    <row r="91" spans="3:4">
      <c r="C91" s="25"/>
      <c r="D91" s="25"/>
    </row>
    <row r="92" spans="3:4">
      <c r="C92" s="25"/>
      <c r="D92" s="25"/>
    </row>
    <row r="93" spans="3:4">
      <c r="C93" s="25"/>
      <c r="D93" s="25"/>
    </row>
    <row r="94" spans="3:4">
      <c r="C94" s="25"/>
      <c r="D94" s="25"/>
    </row>
    <row r="95" spans="3:4">
      <c r="C95" s="25"/>
      <c r="D95" s="25"/>
    </row>
    <row r="96" spans="3:4">
      <c r="C96" s="25"/>
      <c r="D96" s="25"/>
    </row>
    <row r="97" spans="3:4">
      <c r="C97" s="25"/>
      <c r="D97" s="25"/>
    </row>
    <row r="98" spans="3:4">
      <c r="C98" s="25"/>
      <c r="D98" s="25"/>
    </row>
    <row r="99" spans="3:4">
      <c r="C99" s="25"/>
      <c r="D99" s="25"/>
    </row>
    <row r="100" spans="3:4">
      <c r="C100" s="25"/>
      <c r="D100" s="25"/>
    </row>
    <row r="101" spans="3:4">
      <c r="C101" s="25"/>
      <c r="D101" s="25"/>
    </row>
    <row r="102" spans="3:4">
      <c r="C102" s="25"/>
      <c r="D102" s="25"/>
    </row>
    <row r="103" spans="3:4">
      <c r="C103" s="25"/>
      <c r="D103" s="25"/>
    </row>
    <row r="104" spans="3:4">
      <c r="C104" s="25"/>
      <c r="D104" s="25"/>
    </row>
    <row r="105" spans="3:4">
      <c r="C105" s="25"/>
      <c r="D105" s="25"/>
    </row>
    <row r="106" spans="3:4">
      <c r="C106" s="25"/>
      <c r="D106" s="25"/>
    </row>
    <row r="107" spans="3:4">
      <c r="C107" s="25"/>
      <c r="D107" s="25"/>
    </row>
    <row r="108" spans="3:4">
      <c r="C108" s="25"/>
      <c r="D108" s="25"/>
    </row>
    <row r="109" spans="3:4">
      <c r="C109" s="25"/>
      <c r="D109" s="25"/>
    </row>
    <row r="110" spans="3:4">
      <c r="C110" s="25"/>
      <c r="D110" s="25"/>
    </row>
    <row r="111" spans="3:4">
      <c r="C111" s="25"/>
      <c r="D111" s="25"/>
    </row>
    <row r="112" spans="3:4">
      <c r="C112" s="25"/>
      <c r="D112" s="25"/>
    </row>
    <row r="113" spans="3:4">
      <c r="C113" s="25"/>
      <c r="D113" s="25"/>
    </row>
    <row r="114" spans="3:4">
      <c r="C114" s="25"/>
      <c r="D114" s="25"/>
    </row>
    <row r="115" spans="3:4">
      <c r="C115" s="25"/>
      <c r="D115" s="25"/>
    </row>
    <row r="116" spans="3:4">
      <c r="C116" s="25"/>
      <c r="D116" s="25"/>
    </row>
    <row r="117" spans="3:4">
      <c r="C117" s="25"/>
      <c r="D117" s="25"/>
    </row>
    <row r="118" spans="3:4">
      <c r="C118" s="25"/>
      <c r="D118" s="25"/>
    </row>
    <row r="119" spans="3:4">
      <c r="C119" s="25"/>
      <c r="D119" s="25"/>
    </row>
    <row r="120" spans="3:4">
      <c r="C120" s="25"/>
      <c r="D120" s="25"/>
    </row>
    <row r="121" spans="3:4">
      <c r="C121" s="25"/>
      <c r="D121" s="25"/>
    </row>
    <row r="122" spans="3:4">
      <c r="C122" s="25"/>
      <c r="D122" s="25"/>
    </row>
    <row r="123" spans="3:4">
      <c r="C123" s="25"/>
      <c r="D123" s="25"/>
    </row>
    <row r="124" spans="3:4">
      <c r="C124" s="25"/>
      <c r="D124" s="25"/>
    </row>
    <row r="125" spans="3:4">
      <c r="C125" s="25"/>
      <c r="D125" s="25"/>
    </row>
    <row r="126" spans="3:4">
      <c r="C126" s="25"/>
      <c r="D126" s="25"/>
    </row>
    <row r="127" spans="3:4">
      <c r="C127" s="25"/>
      <c r="D127" s="25"/>
    </row>
    <row r="128" spans="3:4">
      <c r="C128" s="25"/>
      <c r="D128" s="25"/>
    </row>
    <row r="129" spans="3:4">
      <c r="C129" s="25"/>
      <c r="D129" s="25"/>
    </row>
    <row r="130" spans="3:4">
      <c r="C130" s="25"/>
      <c r="D130" s="25"/>
    </row>
    <row r="131" spans="3:4">
      <c r="C131" s="25"/>
      <c r="D131" s="25"/>
    </row>
    <row r="132" spans="3:4">
      <c r="C132" s="25"/>
      <c r="D132" s="25"/>
    </row>
    <row r="133" spans="3:4">
      <c r="C133" s="25"/>
      <c r="D133" s="25"/>
    </row>
    <row r="134" spans="3:4">
      <c r="C134" s="25"/>
      <c r="D134" s="25"/>
    </row>
    <row r="135" spans="3:4">
      <c r="C135" s="25"/>
      <c r="D135" s="25"/>
    </row>
    <row r="136" spans="3:4">
      <c r="C136" s="25"/>
      <c r="D136" s="25"/>
    </row>
    <row r="137" spans="3:4">
      <c r="C137" s="25"/>
      <c r="D137" s="25"/>
    </row>
    <row r="138" spans="3:4">
      <c r="C138" s="25"/>
      <c r="D138" s="25"/>
    </row>
    <row r="139" spans="3:4">
      <c r="C139" s="25"/>
      <c r="D139" s="25"/>
    </row>
    <row r="140" spans="3:4">
      <c r="C140" s="25"/>
      <c r="D140" s="25"/>
    </row>
    <row r="141" spans="3:4">
      <c r="C141" s="25"/>
      <c r="D141" s="25"/>
    </row>
    <row r="142" spans="3:4">
      <c r="C142" s="25"/>
      <c r="D142" s="25"/>
    </row>
    <row r="143" spans="3:4">
      <c r="C143" s="25"/>
      <c r="D143" s="25"/>
    </row>
    <row r="144" spans="3:4">
      <c r="C144" s="25"/>
      <c r="D144" s="25"/>
    </row>
    <row r="145" spans="3:4">
      <c r="C145" s="25"/>
      <c r="D145" s="25"/>
    </row>
    <row r="146" spans="3:4">
      <c r="C146" s="25"/>
      <c r="D146" s="25"/>
    </row>
    <row r="147" spans="3:4">
      <c r="C147" s="25"/>
      <c r="D147" s="25"/>
    </row>
    <row r="148" spans="3:4">
      <c r="C148" s="25"/>
      <c r="D148" s="25"/>
    </row>
    <row r="149" spans="3:4">
      <c r="C149" s="25"/>
      <c r="D149" s="25"/>
    </row>
    <row r="150" spans="3:4">
      <c r="C150" s="25"/>
      <c r="D150" s="25"/>
    </row>
    <row r="151" spans="3:4">
      <c r="C151" s="25"/>
      <c r="D151" s="25"/>
    </row>
    <row r="152" spans="3:4">
      <c r="C152" s="25"/>
      <c r="D152" s="25"/>
    </row>
    <row r="153" spans="3:4">
      <c r="C153" s="25"/>
      <c r="D153" s="25"/>
    </row>
    <row r="154" spans="3:4">
      <c r="C154" s="25"/>
      <c r="D154" s="25"/>
    </row>
    <row r="155" spans="3:4">
      <c r="C155" s="25"/>
      <c r="D155" s="25"/>
    </row>
    <row r="156" spans="3:4">
      <c r="C156" s="25"/>
      <c r="D156" s="25"/>
    </row>
    <row r="157" spans="3:4">
      <c r="C157" s="25"/>
      <c r="D157" s="25"/>
    </row>
    <row r="158" spans="3:4">
      <c r="C158" s="25"/>
      <c r="D158" s="25"/>
    </row>
    <row r="159" spans="3:4">
      <c r="C159" s="25"/>
      <c r="D159" s="25"/>
    </row>
    <row r="160" spans="3:4">
      <c r="C160" s="25"/>
      <c r="D160" s="25"/>
    </row>
    <row r="161" spans="3:4">
      <c r="C161" s="25"/>
      <c r="D161" s="25"/>
    </row>
    <row r="162" spans="3:4">
      <c r="C162" s="25"/>
      <c r="D162" s="25"/>
    </row>
    <row r="163" spans="3:4">
      <c r="C163" s="25"/>
      <c r="D163" s="25"/>
    </row>
    <row r="164" spans="3:4">
      <c r="C164" s="25"/>
      <c r="D164" s="25"/>
    </row>
    <row r="165" spans="3:4">
      <c r="C165" s="25"/>
      <c r="D165" s="25"/>
    </row>
    <row r="166" spans="3:4">
      <c r="C166" s="25"/>
      <c r="D166" s="25"/>
    </row>
    <row r="167" spans="3:4">
      <c r="C167" s="25"/>
      <c r="D167" s="25"/>
    </row>
    <row r="168" spans="3:4">
      <c r="C168" s="25"/>
      <c r="D168" s="25"/>
    </row>
    <row r="169" spans="3:4">
      <c r="C169" s="25"/>
      <c r="D169" s="25"/>
    </row>
    <row r="170" spans="3:4">
      <c r="C170" s="25"/>
      <c r="D170" s="25"/>
    </row>
    <row r="171" spans="3:4">
      <c r="C171" s="25"/>
      <c r="D171" s="25"/>
    </row>
    <row r="172" spans="3:4">
      <c r="C172" s="25"/>
      <c r="D172" s="25"/>
    </row>
    <row r="173" spans="3:4">
      <c r="C173" s="25"/>
      <c r="D173" s="25"/>
    </row>
    <row r="174" spans="3:4">
      <c r="C174" s="25"/>
      <c r="D174" s="25"/>
    </row>
    <row r="175" spans="3:4">
      <c r="C175" s="25"/>
      <c r="D175" s="25"/>
    </row>
    <row r="176" spans="3:4">
      <c r="C176" s="25"/>
      <c r="D176" s="25"/>
    </row>
    <row r="177" spans="3:4">
      <c r="C177" s="25"/>
      <c r="D177" s="25"/>
    </row>
    <row r="178" spans="3:4">
      <c r="C178" s="25"/>
      <c r="D178" s="25"/>
    </row>
    <row r="179" spans="3:4">
      <c r="C179" s="25"/>
      <c r="D179" s="25"/>
    </row>
    <row r="180" spans="3:4">
      <c r="C180" s="25"/>
      <c r="D180" s="25"/>
    </row>
    <row r="181" spans="3:4">
      <c r="C181" s="25"/>
      <c r="D181" s="25"/>
    </row>
    <row r="182" spans="3:4">
      <c r="C182" s="25"/>
      <c r="D182" s="25"/>
    </row>
    <row r="183" spans="3:4">
      <c r="C183" s="25"/>
      <c r="D183" s="25"/>
    </row>
    <row r="184" spans="3:4">
      <c r="C184" s="25"/>
      <c r="D184" s="25"/>
    </row>
    <row r="185" spans="3:4">
      <c r="C185" s="25"/>
      <c r="D185" s="25"/>
    </row>
    <row r="186" spans="3:4">
      <c r="C186" s="25"/>
      <c r="D186" s="25"/>
    </row>
    <row r="187" spans="3:4">
      <c r="C187" s="25"/>
      <c r="D187" s="25"/>
    </row>
    <row r="188" spans="3:4">
      <c r="C188" s="25"/>
      <c r="D188" s="25"/>
    </row>
    <row r="189" spans="3:4">
      <c r="C189" s="25"/>
      <c r="D189" s="25"/>
    </row>
    <row r="190" spans="3:4">
      <c r="C190" s="25"/>
      <c r="D190" s="25"/>
    </row>
    <row r="191" spans="3:4">
      <c r="C191" s="25"/>
      <c r="D191" s="25"/>
    </row>
    <row r="192" spans="3:4">
      <c r="C192" s="25"/>
      <c r="D192" s="25"/>
    </row>
    <row r="193" spans="3:4">
      <c r="C193" s="25"/>
      <c r="D193" s="25"/>
    </row>
    <row r="194" spans="3:4">
      <c r="C194" s="25"/>
      <c r="D194" s="25"/>
    </row>
    <row r="195" spans="3:4">
      <c r="C195" s="25"/>
      <c r="D195" s="25"/>
    </row>
    <row r="196" spans="3:4">
      <c r="C196" s="25"/>
      <c r="D196" s="25"/>
    </row>
    <row r="197" spans="3:4">
      <c r="C197" s="25"/>
      <c r="D197" s="25"/>
    </row>
    <row r="198" spans="3:4">
      <c r="C198" s="25"/>
      <c r="D198" s="25"/>
    </row>
    <row r="199" spans="3:4">
      <c r="C199" s="25"/>
      <c r="D199" s="25"/>
    </row>
    <row r="200" spans="3:4">
      <c r="C200" s="25"/>
      <c r="D200" s="25"/>
    </row>
    <row r="201" spans="3:4">
      <c r="C201" s="25"/>
      <c r="D201" s="25"/>
    </row>
    <row r="202" spans="3:4">
      <c r="C202" s="25"/>
      <c r="D202" s="25"/>
    </row>
    <row r="203" spans="3:4">
      <c r="C203" s="25"/>
      <c r="D203" s="25"/>
    </row>
    <row r="204" spans="3:4">
      <c r="C204" s="25"/>
      <c r="D204" s="25"/>
    </row>
    <row r="205" spans="3:4">
      <c r="C205" s="25"/>
      <c r="D205" s="25"/>
    </row>
    <row r="206" spans="3:4">
      <c r="C206" s="25"/>
      <c r="D206" s="25"/>
    </row>
    <row r="207" spans="3:4">
      <c r="C207" s="25"/>
      <c r="D207" s="25"/>
    </row>
    <row r="208" spans="3:4">
      <c r="C208" s="25"/>
      <c r="D208" s="25"/>
    </row>
    <row r="209" spans="3:4">
      <c r="C209" s="25"/>
      <c r="D209" s="25"/>
    </row>
    <row r="210" spans="3:4">
      <c r="C210" s="25"/>
      <c r="D210" s="25"/>
    </row>
    <row r="211" spans="3:4">
      <c r="C211" s="25"/>
      <c r="D211" s="25"/>
    </row>
    <row r="212" spans="3:4">
      <c r="C212" s="25"/>
      <c r="D212" s="25"/>
    </row>
    <row r="213" spans="3:4">
      <c r="C213" s="25"/>
      <c r="D213" s="25"/>
    </row>
    <row r="214" spans="3:4">
      <c r="C214" s="25"/>
      <c r="D214" s="25"/>
    </row>
    <row r="215" spans="3:4">
      <c r="C215" s="25"/>
      <c r="D215" s="25"/>
    </row>
    <row r="216" spans="3:4">
      <c r="C216" s="25"/>
      <c r="D216" s="25"/>
    </row>
    <row r="217" spans="3:4">
      <c r="C217" s="25"/>
      <c r="D217" s="25"/>
    </row>
    <row r="218" spans="3:4">
      <c r="C218" s="25"/>
      <c r="D218" s="25"/>
    </row>
    <row r="219" spans="3:4">
      <c r="C219" s="25"/>
      <c r="D219" s="25"/>
    </row>
    <row r="220" spans="3:4">
      <c r="C220" s="25"/>
      <c r="D220" s="25"/>
    </row>
    <row r="221" spans="3:4">
      <c r="C221" s="25"/>
      <c r="D221" s="25"/>
    </row>
    <row r="222" spans="3:4">
      <c r="C222" s="25"/>
      <c r="D222" s="25"/>
    </row>
    <row r="223" spans="3:4">
      <c r="C223" s="25"/>
      <c r="D223" s="25"/>
    </row>
    <row r="224" spans="3:4">
      <c r="C224" s="25"/>
      <c r="D224" s="25"/>
    </row>
    <row r="225" spans="3:4">
      <c r="C225" s="25"/>
      <c r="D225" s="25"/>
    </row>
    <row r="226" spans="3:4">
      <c r="C226" s="25"/>
      <c r="D226" s="25"/>
    </row>
    <row r="227" spans="3:4">
      <c r="C227" s="25"/>
      <c r="D227" s="25"/>
    </row>
    <row r="228" spans="3:4">
      <c r="C228" s="25"/>
      <c r="D228" s="25"/>
    </row>
    <row r="229" spans="3:4">
      <c r="C229" s="25"/>
      <c r="D229" s="25"/>
    </row>
    <row r="230" spans="3:4">
      <c r="C230" s="25"/>
      <c r="D230" s="25"/>
    </row>
    <row r="231" spans="3:4">
      <c r="C231" s="25"/>
      <c r="D231" s="25"/>
    </row>
    <row r="232" spans="3:4">
      <c r="C232" s="25"/>
      <c r="D232" s="25"/>
    </row>
    <row r="233" spans="3:4">
      <c r="C233" s="25"/>
      <c r="D233" s="25"/>
    </row>
    <row r="234" spans="3:4">
      <c r="C234" s="25"/>
      <c r="D234" s="25"/>
    </row>
    <row r="235" spans="3:4">
      <c r="C235" s="25"/>
      <c r="D235" s="25"/>
    </row>
    <row r="236" spans="3:4">
      <c r="C236" s="25"/>
      <c r="D236" s="25"/>
    </row>
    <row r="237" spans="3:4">
      <c r="C237" s="25"/>
      <c r="D237" s="25"/>
    </row>
    <row r="238" spans="3:4">
      <c r="C238" s="25"/>
      <c r="D238" s="25"/>
    </row>
    <row r="239" spans="3:4">
      <c r="C239" s="25"/>
      <c r="D239" s="25"/>
    </row>
    <row r="240" spans="3:4">
      <c r="C240" s="25"/>
      <c r="D240" s="25"/>
    </row>
    <row r="241" spans="3:4">
      <c r="C241" s="25"/>
      <c r="D241" s="25"/>
    </row>
    <row r="242" spans="3:4">
      <c r="C242" s="25"/>
      <c r="D242" s="25"/>
    </row>
    <row r="243" spans="3:4">
      <c r="C243" s="25"/>
      <c r="D243" s="25"/>
    </row>
    <row r="244" spans="3:4">
      <c r="C244" s="25"/>
      <c r="D244" s="25"/>
    </row>
    <row r="245" spans="3:4">
      <c r="C245" s="25"/>
      <c r="D245" s="25"/>
    </row>
    <row r="246" spans="3:4">
      <c r="C246" s="25"/>
      <c r="D246" s="25"/>
    </row>
    <row r="247" spans="3:4">
      <c r="C247" s="25"/>
      <c r="D247" s="25"/>
    </row>
    <row r="248" spans="3:4">
      <c r="C248" s="25"/>
      <c r="D248" s="25"/>
    </row>
    <row r="249" spans="3:4">
      <c r="C249" s="25"/>
      <c r="D249" s="25"/>
    </row>
    <row r="250" spans="3:4">
      <c r="C250" s="25"/>
      <c r="D250" s="25"/>
    </row>
    <row r="251" spans="3:4">
      <c r="C251" s="25"/>
      <c r="D251" s="25"/>
    </row>
    <row r="252" spans="3:4">
      <c r="C252" s="25"/>
      <c r="D252" s="25"/>
    </row>
    <row r="253" spans="3:4">
      <c r="C253" s="25"/>
      <c r="D253" s="25"/>
    </row>
    <row r="254" spans="3:4">
      <c r="C254" s="25"/>
      <c r="D254" s="25"/>
    </row>
    <row r="255" spans="3:4">
      <c r="C255" s="25"/>
      <c r="D255" s="25"/>
    </row>
    <row r="256" spans="3:4">
      <c r="C256" s="25"/>
      <c r="D256" s="25"/>
    </row>
    <row r="257" spans="3:4">
      <c r="C257" s="25"/>
      <c r="D257" s="25"/>
    </row>
    <row r="258" spans="3:4">
      <c r="C258" s="25"/>
      <c r="D258" s="25"/>
    </row>
    <row r="259" spans="3:4">
      <c r="C259" s="25"/>
      <c r="D259" s="25"/>
    </row>
    <row r="260" spans="3:4">
      <c r="C260" s="25"/>
      <c r="D260" s="25"/>
    </row>
    <row r="261" spans="3:4">
      <c r="C261" s="25"/>
      <c r="D261" s="25"/>
    </row>
    <row r="262" spans="3:4">
      <c r="C262" s="25"/>
      <c r="D262" s="25"/>
    </row>
    <row r="263" spans="3:4">
      <c r="C263" s="25"/>
      <c r="D263" s="25"/>
    </row>
    <row r="264" spans="3:4">
      <c r="C264" s="25"/>
      <c r="D264" s="25"/>
    </row>
    <row r="265" spans="3:4">
      <c r="C265" s="25"/>
      <c r="D265" s="25"/>
    </row>
    <row r="266" spans="3:4">
      <c r="C266" s="25"/>
      <c r="D266" s="25"/>
    </row>
    <row r="267" spans="3:4">
      <c r="C267" s="25"/>
      <c r="D267" s="25"/>
    </row>
    <row r="268" spans="3:4">
      <c r="C268" s="25"/>
      <c r="D268" s="25"/>
    </row>
    <row r="269" spans="3:4">
      <c r="C269" s="25"/>
      <c r="D269" s="25"/>
    </row>
    <row r="270" spans="3:4">
      <c r="C270" s="25"/>
      <c r="D270" s="25"/>
    </row>
    <row r="271" spans="3:4">
      <c r="C271" s="25"/>
      <c r="D271" s="25"/>
    </row>
    <row r="272" spans="3:4">
      <c r="C272" s="25"/>
      <c r="D272" s="25"/>
    </row>
    <row r="273" spans="3:4">
      <c r="C273" s="25"/>
      <c r="D273" s="25"/>
    </row>
    <row r="274" spans="3:4">
      <c r="C274" s="25"/>
      <c r="D274" s="25"/>
    </row>
    <row r="275" spans="3:4">
      <c r="C275" s="25"/>
      <c r="D275" s="25"/>
    </row>
    <row r="276" spans="3:4">
      <c r="C276" s="25"/>
      <c r="D276" s="25"/>
    </row>
    <row r="277" spans="3:4">
      <c r="C277" s="25"/>
      <c r="D277" s="25"/>
    </row>
    <row r="278" spans="3:4">
      <c r="C278" s="25"/>
      <c r="D278" s="25"/>
    </row>
    <row r="279" spans="3:4">
      <c r="C279" s="25"/>
      <c r="D279" s="25"/>
    </row>
    <row r="280" spans="3:4">
      <c r="C280" s="25"/>
      <c r="D280" s="25"/>
    </row>
    <row r="281" spans="3:4">
      <c r="C281" s="25"/>
      <c r="D281" s="25"/>
    </row>
    <row r="282" spans="3:4">
      <c r="C282" s="25"/>
      <c r="D282" s="25"/>
    </row>
    <row r="283" spans="3:4">
      <c r="C283" s="25"/>
      <c r="D283" s="25"/>
    </row>
    <row r="284" spans="3:4">
      <c r="C284" s="25"/>
      <c r="D284" s="25"/>
    </row>
    <row r="285" spans="3:4">
      <c r="C285" s="25"/>
      <c r="D285" s="25"/>
    </row>
    <row r="286" spans="3:4">
      <c r="C286" s="25"/>
      <c r="D286" s="25"/>
    </row>
    <row r="287" spans="3:4">
      <c r="C287" s="25"/>
      <c r="D287" s="25"/>
    </row>
    <row r="288" spans="3:4">
      <c r="C288" s="25"/>
      <c r="D288" s="25"/>
    </row>
    <row r="289" spans="3:4">
      <c r="C289" s="25"/>
      <c r="D289" s="25"/>
    </row>
    <row r="290" spans="3:4">
      <c r="C290" s="25"/>
      <c r="D290" s="25"/>
    </row>
    <row r="291" spans="3:4">
      <c r="C291" s="25"/>
      <c r="D291" s="25"/>
    </row>
    <row r="292" spans="3:4">
      <c r="C292" s="25"/>
      <c r="D292" s="25"/>
    </row>
    <row r="293" spans="3:4">
      <c r="C293" s="25"/>
      <c r="D293" s="25"/>
    </row>
    <row r="294" spans="3:4">
      <c r="C294" s="25"/>
      <c r="D294" s="25"/>
    </row>
    <row r="295" spans="3:4">
      <c r="C295" s="25"/>
      <c r="D295" s="25"/>
    </row>
    <row r="296" spans="3:4">
      <c r="C296" s="25"/>
      <c r="D296" s="25"/>
    </row>
    <row r="297" spans="3:4">
      <c r="C297" s="25"/>
      <c r="D297" s="25"/>
    </row>
    <row r="298" spans="3:4">
      <c r="C298" s="25"/>
      <c r="D298" s="25"/>
    </row>
    <row r="299" spans="3:4">
      <c r="C299" s="25"/>
      <c r="D299" s="25"/>
    </row>
    <row r="300" spans="3:4">
      <c r="C300" s="25"/>
      <c r="D300" s="25"/>
    </row>
    <row r="301" spans="3:4">
      <c r="C301" s="25"/>
      <c r="D301" s="25"/>
    </row>
    <row r="302" spans="3:4">
      <c r="C302" s="25"/>
      <c r="D302" s="25"/>
    </row>
    <row r="303" spans="3:4">
      <c r="C303" s="25"/>
      <c r="D303" s="25"/>
    </row>
    <row r="304" spans="3:4">
      <c r="C304" s="25"/>
      <c r="D304" s="25"/>
    </row>
    <row r="305" spans="3:4">
      <c r="C305" s="25"/>
      <c r="D305" s="25"/>
    </row>
    <row r="306" spans="3:4">
      <c r="C306" s="25"/>
      <c r="D306" s="25"/>
    </row>
    <row r="307" spans="3:4">
      <c r="C307" s="25"/>
      <c r="D307" s="25"/>
    </row>
    <row r="308" spans="3:4">
      <c r="C308" s="25"/>
      <c r="D308" s="25"/>
    </row>
    <row r="309" spans="3:4">
      <c r="C309" s="25"/>
      <c r="D309" s="25"/>
    </row>
    <row r="310" spans="3:4">
      <c r="C310" s="25"/>
      <c r="D310" s="25"/>
    </row>
    <row r="311" spans="3:4">
      <c r="C311" s="25"/>
      <c r="D311" s="25"/>
    </row>
    <row r="312" spans="3:4">
      <c r="C312" s="25"/>
      <c r="D312" s="25"/>
    </row>
    <row r="313" spans="3:4">
      <c r="C313" s="25"/>
      <c r="D313" s="25"/>
    </row>
    <row r="314" spans="3:4">
      <c r="C314" s="25"/>
      <c r="D314" s="25"/>
    </row>
    <row r="315" spans="3:4">
      <c r="C315" s="25"/>
      <c r="D315" s="25"/>
    </row>
    <row r="316" spans="3:4">
      <c r="C316" s="25"/>
      <c r="D316" s="25"/>
    </row>
    <row r="317" spans="3:4">
      <c r="C317" s="25"/>
      <c r="D317" s="25"/>
    </row>
    <row r="318" spans="3:4">
      <c r="C318" s="25"/>
      <c r="D318" s="25"/>
    </row>
    <row r="319" spans="3:4">
      <c r="C319" s="25"/>
      <c r="D319" s="25"/>
    </row>
    <row r="320" spans="3:4">
      <c r="C320" s="25"/>
      <c r="D320" s="25"/>
    </row>
    <row r="321" spans="3:4">
      <c r="C321" s="25"/>
      <c r="D321" s="25"/>
    </row>
    <row r="322" spans="3:4">
      <c r="C322" s="25"/>
      <c r="D322" s="25"/>
    </row>
    <row r="323" spans="3:4">
      <c r="C323" s="25"/>
      <c r="D323" s="25"/>
    </row>
    <row r="324" spans="3:4">
      <c r="C324" s="25"/>
      <c r="D324" s="25"/>
    </row>
    <row r="325" spans="3:4">
      <c r="C325" s="25"/>
      <c r="D325" s="25"/>
    </row>
    <row r="326" spans="3:4">
      <c r="C326" s="25"/>
      <c r="D326" s="25"/>
    </row>
    <row r="327" spans="3:4">
      <c r="C327" s="25"/>
      <c r="D327" s="25"/>
    </row>
    <row r="328" spans="3:4">
      <c r="C328" s="25"/>
      <c r="D328" s="25"/>
    </row>
    <row r="329" spans="3:4">
      <c r="C329" s="25"/>
      <c r="D329" s="25"/>
    </row>
    <row r="330" spans="3:4">
      <c r="C330" s="25"/>
      <c r="D330" s="25"/>
    </row>
    <row r="331" spans="3:4">
      <c r="C331" s="25"/>
      <c r="D331" s="25"/>
    </row>
    <row r="332" spans="3:4">
      <c r="C332" s="25"/>
      <c r="D332" s="25"/>
    </row>
    <row r="333" spans="3:4">
      <c r="C333" s="25"/>
      <c r="D333" s="25"/>
    </row>
    <row r="334" spans="3:4">
      <c r="C334" s="25"/>
      <c r="D334" s="25"/>
    </row>
    <row r="335" spans="3:4">
      <c r="C335" s="25"/>
      <c r="D335" s="25"/>
    </row>
    <row r="336" spans="3:4">
      <c r="C336" s="25"/>
      <c r="D336" s="25"/>
    </row>
    <row r="337" spans="3:4">
      <c r="C337" s="25"/>
      <c r="D337" s="25"/>
    </row>
    <row r="338" spans="3:4">
      <c r="C338" s="25"/>
      <c r="D338" s="25"/>
    </row>
    <row r="339" spans="3:4">
      <c r="C339" s="25"/>
      <c r="D339" s="25"/>
    </row>
    <row r="340" spans="3:4">
      <c r="C340" s="25"/>
      <c r="D340" s="25"/>
    </row>
    <row r="341" spans="3:4">
      <c r="C341" s="25"/>
      <c r="D341" s="25"/>
    </row>
    <row r="342" spans="3:4">
      <c r="C342" s="25"/>
      <c r="D342" s="25"/>
    </row>
    <row r="343" spans="3:4">
      <c r="C343" s="25"/>
      <c r="D343" s="25"/>
    </row>
    <row r="344" spans="3:4">
      <c r="C344" s="25"/>
      <c r="D344" s="25"/>
    </row>
    <row r="345" spans="3:4">
      <c r="C345" s="25"/>
      <c r="D345" s="25"/>
    </row>
    <row r="346" spans="3:4">
      <c r="C346" s="25"/>
      <c r="D346" s="25"/>
    </row>
    <row r="347" spans="3:4">
      <c r="C347" s="25"/>
      <c r="D347" s="25"/>
    </row>
    <row r="348" spans="3:4">
      <c r="C348" s="25"/>
      <c r="D348" s="25"/>
    </row>
    <row r="349" spans="3:4">
      <c r="C349" s="25"/>
      <c r="D349" s="25"/>
    </row>
    <row r="350" spans="3:4">
      <c r="C350" s="25"/>
      <c r="D350" s="25"/>
    </row>
    <row r="351" spans="3:4">
      <c r="C351" s="25"/>
      <c r="D351" s="25"/>
    </row>
    <row r="352" spans="3:4">
      <c r="C352" s="25"/>
      <c r="D352" s="25"/>
    </row>
    <row r="353" spans="3:4">
      <c r="C353" s="25"/>
      <c r="D353" s="25"/>
    </row>
    <row r="354" spans="3:4">
      <c r="C354" s="25"/>
      <c r="D354" s="25"/>
    </row>
    <row r="355" spans="3:4">
      <c r="C355" s="25"/>
      <c r="D355" s="25"/>
    </row>
    <row r="356" spans="3:4">
      <c r="C356" s="25"/>
      <c r="D356" s="25"/>
    </row>
    <row r="357" spans="3:4">
      <c r="C357" s="25"/>
      <c r="D357" s="25"/>
    </row>
    <row r="358" spans="3:4">
      <c r="C358" s="25"/>
      <c r="D358" s="25"/>
    </row>
    <row r="359" spans="3:4">
      <c r="C359" s="25"/>
      <c r="D359" s="25"/>
    </row>
    <row r="360" spans="3:4">
      <c r="C360" s="25"/>
      <c r="D360" s="25"/>
    </row>
    <row r="361" spans="3:4">
      <c r="C361" s="25"/>
      <c r="D361" s="25"/>
    </row>
    <row r="362" spans="3:4">
      <c r="C362" s="25"/>
      <c r="D362" s="25"/>
    </row>
    <row r="363" spans="3:4">
      <c r="C363" s="25"/>
      <c r="D363" s="25"/>
    </row>
    <row r="364" spans="3:4">
      <c r="C364" s="25"/>
      <c r="D364" s="25"/>
    </row>
    <row r="365" spans="3:4">
      <c r="C365" s="25"/>
      <c r="D365" s="25"/>
    </row>
    <row r="366" spans="3:4">
      <c r="C366" s="25"/>
      <c r="D366" s="25"/>
    </row>
    <row r="367" spans="3:4">
      <c r="C367" s="25"/>
      <c r="D367" s="25"/>
    </row>
    <row r="368" spans="3:4">
      <c r="C368" s="25"/>
      <c r="D368" s="25"/>
    </row>
    <row r="369" spans="3:4">
      <c r="C369" s="25"/>
      <c r="D369" s="25"/>
    </row>
    <row r="370" spans="3:4">
      <c r="C370" s="25"/>
      <c r="D370" s="25"/>
    </row>
    <row r="371" spans="3:4">
      <c r="C371" s="25"/>
      <c r="D371" s="25"/>
    </row>
    <row r="372" spans="3:4">
      <c r="C372" s="25"/>
      <c r="D372" s="25"/>
    </row>
    <row r="373" spans="3:4">
      <c r="C373" s="25"/>
      <c r="D373" s="25"/>
    </row>
    <row r="374" spans="3:4">
      <c r="C374" s="25"/>
      <c r="D374" s="25"/>
    </row>
    <row r="375" spans="3:4">
      <c r="C375" s="25"/>
      <c r="D375" s="25"/>
    </row>
    <row r="376" spans="3:4">
      <c r="C376" s="25"/>
      <c r="D376" s="25"/>
    </row>
    <row r="377" spans="3:4">
      <c r="C377" s="25"/>
      <c r="D377" s="25"/>
    </row>
    <row r="378" spans="3:4">
      <c r="C378" s="25"/>
      <c r="D378" s="25"/>
    </row>
    <row r="379" spans="3:4">
      <c r="C379" s="25"/>
      <c r="D379" s="25"/>
    </row>
    <row r="380" spans="3:4">
      <c r="C380" s="25"/>
      <c r="D380" s="25"/>
    </row>
    <row r="381" spans="3:4">
      <c r="C381" s="25"/>
      <c r="D381" s="25"/>
    </row>
    <row r="382" spans="3:4">
      <c r="C382" s="25"/>
      <c r="D382" s="25"/>
    </row>
    <row r="383" spans="3:4">
      <c r="C383" s="25"/>
      <c r="D383" s="25"/>
    </row>
    <row r="384" spans="3:4">
      <c r="C384" s="25"/>
      <c r="D384" s="25"/>
    </row>
    <row r="385" spans="3:4">
      <c r="C385" s="25"/>
      <c r="D385" s="25"/>
    </row>
    <row r="386" spans="3:4">
      <c r="C386" s="25"/>
      <c r="D386" s="25"/>
    </row>
    <row r="387" spans="3:4">
      <c r="C387" s="25"/>
      <c r="D387" s="25"/>
    </row>
    <row r="388" spans="3:4">
      <c r="C388" s="25"/>
      <c r="D388" s="25"/>
    </row>
    <row r="389" spans="3:4">
      <c r="C389" s="25"/>
      <c r="D389" s="25"/>
    </row>
    <row r="390" spans="3:4">
      <c r="C390" s="25"/>
      <c r="D390" s="25"/>
    </row>
    <row r="391" spans="3:4">
      <c r="C391" s="25"/>
      <c r="D391" s="25"/>
    </row>
    <row r="392" spans="3:4">
      <c r="C392" s="25"/>
      <c r="D392" s="25"/>
    </row>
    <row r="393" spans="3:4">
      <c r="C393" s="25"/>
      <c r="D393" s="25"/>
    </row>
    <row r="394" spans="3:4">
      <c r="C394" s="25"/>
      <c r="D394" s="25"/>
    </row>
    <row r="395" spans="3:4">
      <c r="C395" s="25"/>
      <c r="D395" s="25"/>
    </row>
    <row r="396" spans="3:4">
      <c r="C396" s="25"/>
      <c r="D396" s="25"/>
    </row>
    <row r="397" spans="3:4">
      <c r="C397" s="25"/>
      <c r="D397" s="25"/>
    </row>
    <row r="398" spans="3:4">
      <c r="C398" s="25"/>
      <c r="D398" s="25"/>
    </row>
    <row r="399" spans="3:4">
      <c r="C399" s="25"/>
      <c r="D399" s="25"/>
    </row>
    <row r="400" spans="3:4">
      <c r="C400" s="25"/>
      <c r="D400" s="25"/>
    </row>
    <row r="401" spans="3:4">
      <c r="C401" s="25"/>
      <c r="D401" s="25"/>
    </row>
    <row r="402" spans="3:4">
      <c r="C402" s="25"/>
      <c r="D402" s="25"/>
    </row>
    <row r="403" spans="3:4">
      <c r="C403" s="25"/>
      <c r="D403" s="25"/>
    </row>
    <row r="404" spans="3:4">
      <c r="C404" s="25"/>
      <c r="D404" s="25"/>
    </row>
    <row r="405" spans="3:4">
      <c r="C405" s="25"/>
      <c r="D405" s="25"/>
    </row>
    <row r="406" spans="3:4">
      <c r="C406" s="25"/>
      <c r="D406" s="25"/>
    </row>
    <row r="407" spans="3:4">
      <c r="C407" s="25"/>
      <c r="D407" s="25"/>
    </row>
    <row r="408" spans="3:4">
      <c r="C408" s="25"/>
      <c r="D408" s="25"/>
    </row>
    <row r="409" spans="3:4">
      <c r="C409" s="25"/>
      <c r="D409" s="25"/>
    </row>
    <row r="410" spans="3:4">
      <c r="C410" s="25"/>
      <c r="D410" s="25"/>
    </row>
    <row r="411" spans="3:4">
      <c r="C411" s="25"/>
      <c r="D411" s="25"/>
    </row>
    <row r="412" spans="3:4">
      <c r="C412" s="25"/>
      <c r="D412" s="25"/>
    </row>
    <row r="413" spans="3:4">
      <c r="C413" s="25"/>
      <c r="D413" s="25"/>
    </row>
    <row r="414" spans="3:4">
      <c r="C414" s="25"/>
      <c r="D414" s="25"/>
    </row>
    <row r="415" spans="3:4">
      <c r="C415" s="25"/>
      <c r="D415" s="25"/>
    </row>
    <row r="416" spans="3:4">
      <c r="C416" s="25"/>
      <c r="D416" s="25"/>
    </row>
    <row r="417" spans="3:4">
      <c r="C417" s="25"/>
      <c r="D417" s="25"/>
    </row>
    <row r="418" spans="3:4">
      <c r="C418" s="25"/>
      <c r="D418" s="25"/>
    </row>
    <row r="419" spans="3:4">
      <c r="C419" s="25"/>
      <c r="D419" s="25"/>
    </row>
    <row r="420" spans="3:4">
      <c r="C420" s="25"/>
      <c r="D420" s="25"/>
    </row>
    <row r="421" spans="3:4">
      <c r="C421" s="25"/>
      <c r="D421" s="25"/>
    </row>
    <row r="422" spans="3:4">
      <c r="C422" s="25"/>
      <c r="D422" s="25"/>
    </row>
    <row r="423" spans="3:4">
      <c r="C423" s="25"/>
      <c r="D423" s="25"/>
    </row>
    <row r="424" spans="3:4">
      <c r="C424" s="25"/>
      <c r="D424" s="25"/>
    </row>
    <row r="425" spans="3:4">
      <c r="C425" s="25"/>
      <c r="D425" s="25"/>
    </row>
    <row r="426" spans="3:4">
      <c r="C426" s="25"/>
      <c r="D426" s="25"/>
    </row>
    <row r="427" spans="3:4">
      <c r="C427" s="25"/>
      <c r="D427" s="25"/>
    </row>
    <row r="428" spans="3:4">
      <c r="C428" s="25"/>
      <c r="D428" s="25"/>
    </row>
    <row r="429" spans="3:4">
      <c r="C429" s="25"/>
      <c r="D429" s="25"/>
    </row>
    <row r="430" spans="3:4">
      <c r="C430" s="25"/>
      <c r="D430" s="25"/>
    </row>
    <row r="431" spans="3:4">
      <c r="C431" s="25"/>
      <c r="D431" s="25"/>
    </row>
    <row r="432" spans="3:4">
      <c r="C432" s="25"/>
      <c r="D432" s="25"/>
    </row>
    <row r="433" spans="3:4">
      <c r="C433" s="25"/>
      <c r="D433" s="25"/>
    </row>
    <row r="434" spans="3:4">
      <c r="C434" s="25"/>
      <c r="D434" s="25"/>
    </row>
    <row r="435" spans="3:4">
      <c r="C435" s="25"/>
      <c r="D435" s="25"/>
    </row>
    <row r="436" spans="3:4">
      <c r="C436" s="25"/>
      <c r="D436" s="25"/>
    </row>
    <row r="437" spans="3:4">
      <c r="C437" s="25"/>
      <c r="D437" s="25"/>
    </row>
    <row r="438" spans="3:4">
      <c r="C438" s="25"/>
      <c r="D438" s="25"/>
    </row>
    <row r="439" spans="3:4">
      <c r="C439" s="25"/>
      <c r="D439" s="25"/>
    </row>
    <row r="440" spans="3:4">
      <c r="C440" s="25"/>
      <c r="D440" s="25"/>
    </row>
    <row r="441" spans="3:4">
      <c r="C441" s="25"/>
      <c r="D441" s="25"/>
    </row>
    <row r="442" spans="3:4">
      <c r="C442" s="25"/>
      <c r="D442" s="25"/>
    </row>
    <row r="443" spans="3:4">
      <c r="C443" s="25"/>
      <c r="D443" s="25"/>
    </row>
    <row r="444" spans="3:4">
      <c r="C444" s="25"/>
      <c r="D444" s="25"/>
    </row>
    <row r="445" spans="3:4">
      <c r="C445" s="25"/>
      <c r="D445" s="25"/>
    </row>
    <row r="446" spans="3:4">
      <c r="C446" s="25"/>
      <c r="D446" s="25"/>
    </row>
    <row r="447" spans="3:4">
      <c r="C447" s="25"/>
      <c r="D447" s="25"/>
    </row>
    <row r="448" spans="3:4">
      <c r="C448" s="25"/>
      <c r="D448" s="25"/>
    </row>
    <row r="449" spans="3:4">
      <c r="C449" s="25"/>
      <c r="D449" s="25"/>
    </row>
    <row r="450" spans="3:4">
      <c r="C450" s="25"/>
      <c r="D450" s="25"/>
    </row>
    <row r="451" spans="3:4">
      <c r="C451" s="25"/>
      <c r="D451" s="25"/>
    </row>
    <row r="452" spans="3:4">
      <c r="C452" s="25"/>
      <c r="D452" s="25"/>
    </row>
    <row r="453" spans="3:4">
      <c r="C453" s="25"/>
      <c r="D453" s="25"/>
    </row>
    <row r="454" spans="3:4">
      <c r="C454" s="25"/>
      <c r="D454" s="25"/>
    </row>
    <row r="455" spans="3:4">
      <c r="C455" s="25"/>
      <c r="D455" s="25"/>
    </row>
    <row r="456" spans="3:4">
      <c r="C456" s="25"/>
      <c r="D456" s="25"/>
    </row>
    <row r="457" spans="3:4">
      <c r="C457" s="25"/>
      <c r="D457" s="25"/>
    </row>
    <row r="458" spans="3:4">
      <c r="C458" s="25"/>
      <c r="D458" s="25"/>
    </row>
    <row r="459" spans="3:4">
      <c r="C459" s="25"/>
      <c r="D459" s="25"/>
    </row>
    <row r="460" spans="3:4">
      <c r="C460" s="25"/>
      <c r="D460" s="25"/>
    </row>
    <row r="461" spans="3:4">
      <c r="C461" s="25"/>
      <c r="D461" s="25"/>
    </row>
    <row r="462" spans="3:4">
      <c r="C462" s="25"/>
      <c r="D462" s="25"/>
    </row>
    <row r="463" spans="3:4">
      <c r="C463" s="25"/>
      <c r="D463" s="25"/>
    </row>
    <row r="464" spans="3:4">
      <c r="C464" s="25"/>
      <c r="D464" s="25"/>
    </row>
    <row r="465" spans="3:4">
      <c r="C465" s="25"/>
      <c r="D465" s="25"/>
    </row>
    <row r="466" spans="3:4">
      <c r="C466" s="25"/>
      <c r="D466" s="25"/>
    </row>
    <row r="467" spans="3:4">
      <c r="C467" s="25"/>
      <c r="D467" s="25"/>
    </row>
    <row r="468" spans="3:4">
      <c r="C468" s="25"/>
      <c r="D468" s="25"/>
    </row>
    <row r="469" spans="3:4">
      <c r="C469" s="25"/>
      <c r="D469" s="25"/>
    </row>
    <row r="470" spans="3:4">
      <c r="C470" s="25"/>
      <c r="D470" s="25"/>
    </row>
    <row r="471" spans="3:4">
      <c r="C471" s="25"/>
      <c r="D471" s="25"/>
    </row>
    <row r="472" spans="3:4">
      <c r="C472" s="25"/>
      <c r="D472" s="25"/>
    </row>
    <row r="473" spans="3:4">
      <c r="C473" s="25"/>
      <c r="D473" s="25"/>
    </row>
    <row r="474" spans="3:4">
      <c r="C474" s="25"/>
      <c r="D474" s="25"/>
    </row>
    <row r="475" spans="3:4">
      <c r="C475" s="25"/>
      <c r="D475" s="25"/>
    </row>
    <row r="476" spans="3:4">
      <c r="C476" s="25"/>
      <c r="D476" s="25"/>
    </row>
    <row r="477" spans="3:4">
      <c r="C477" s="25"/>
      <c r="D477" s="25"/>
    </row>
    <row r="478" spans="3:4">
      <c r="C478" s="25"/>
      <c r="D478" s="25"/>
    </row>
    <row r="479" spans="3:4">
      <c r="C479" s="25"/>
      <c r="D479" s="25"/>
    </row>
    <row r="480" spans="3:4">
      <c r="C480" s="25"/>
      <c r="D480" s="25"/>
    </row>
    <row r="481" spans="3:4">
      <c r="C481" s="25"/>
      <c r="D481" s="25"/>
    </row>
    <row r="482" spans="3:4">
      <c r="C482" s="25"/>
      <c r="D482" s="25"/>
    </row>
    <row r="483" spans="3:4">
      <c r="C483" s="25"/>
      <c r="D483" s="25"/>
    </row>
    <row r="484" spans="3:4">
      <c r="C484" s="25"/>
      <c r="D484" s="25"/>
    </row>
    <row r="485" spans="3:4">
      <c r="C485" s="25"/>
      <c r="D485" s="25"/>
    </row>
    <row r="486" spans="3:4">
      <c r="C486" s="25"/>
      <c r="D486" s="25"/>
    </row>
    <row r="487" spans="3:4">
      <c r="C487" s="25"/>
      <c r="D487" s="25"/>
    </row>
    <row r="488" spans="3:4">
      <c r="C488" s="25"/>
      <c r="D488" s="25"/>
    </row>
    <row r="489" spans="3:4">
      <c r="C489" s="25"/>
      <c r="D489" s="25"/>
    </row>
    <row r="490" spans="3:4">
      <c r="C490" s="25"/>
      <c r="D490" s="25"/>
    </row>
    <row r="491" spans="3:4">
      <c r="C491" s="25"/>
      <c r="D491" s="25"/>
    </row>
    <row r="492" spans="3:4">
      <c r="C492" s="25"/>
      <c r="D492" s="25"/>
    </row>
    <row r="493" spans="3:4">
      <c r="C493" s="25"/>
      <c r="D493" s="25"/>
    </row>
    <row r="494" spans="3:4">
      <c r="C494" s="25"/>
      <c r="D494" s="25"/>
    </row>
    <row r="495" spans="3:4">
      <c r="C495" s="25"/>
      <c r="D495" s="25"/>
    </row>
    <row r="496" spans="3:4">
      <c r="C496" s="25"/>
      <c r="D496" s="25"/>
    </row>
    <row r="497" spans="3:4">
      <c r="C497" s="25"/>
      <c r="D497" s="25"/>
    </row>
    <row r="498" spans="3:4">
      <c r="C498" s="25"/>
      <c r="D498" s="25"/>
    </row>
    <row r="499" spans="3:4">
      <c r="C499" s="25"/>
      <c r="D499" s="25"/>
    </row>
    <row r="500" spans="3:4">
      <c r="C500" s="25"/>
      <c r="D500" s="25"/>
    </row>
    <row r="501" spans="3:4">
      <c r="C501" s="25"/>
      <c r="D501" s="25"/>
    </row>
    <row r="502" spans="3:4">
      <c r="C502" s="25"/>
      <c r="D502" s="25"/>
    </row>
    <row r="503" spans="3:4">
      <c r="C503" s="25"/>
      <c r="D503" s="25"/>
    </row>
    <row r="504" spans="3:4">
      <c r="C504" s="25"/>
      <c r="D504" s="25"/>
    </row>
    <row r="505" spans="3:4">
      <c r="C505" s="25"/>
      <c r="D505" s="25"/>
    </row>
    <row r="506" spans="3:4">
      <c r="C506" s="25"/>
      <c r="D506" s="25"/>
    </row>
    <row r="507" spans="3:4">
      <c r="C507" s="25"/>
      <c r="D507" s="25"/>
    </row>
    <row r="508" spans="3:4">
      <c r="C508" s="25"/>
      <c r="D508" s="25"/>
    </row>
    <row r="509" spans="3:4">
      <c r="C509" s="25"/>
      <c r="D509" s="25"/>
    </row>
    <row r="510" spans="3:4">
      <c r="C510" s="25"/>
      <c r="D510" s="25"/>
    </row>
    <row r="511" spans="3:4">
      <c r="C511" s="25"/>
      <c r="D511" s="25"/>
    </row>
    <row r="512" spans="3:4">
      <c r="C512" s="25"/>
      <c r="D512" s="25"/>
    </row>
    <row r="513" spans="3:4">
      <c r="C513" s="25"/>
      <c r="D513" s="25"/>
    </row>
    <row r="514" spans="3:4">
      <c r="C514" s="25"/>
      <c r="D514" s="25"/>
    </row>
    <row r="515" spans="3:4">
      <c r="C515" s="25"/>
      <c r="D515" s="25"/>
    </row>
    <row r="516" spans="3:4">
      <c r="C516" s="25"/>
      <c r="D516" s="25"/>
    </row>
    <row r="517" spans="3:4">
      <c r="C517" s="25"/>
      <c r="D517" s="25"/>
    </row>
    <row r="518" spans="3:4">
      <c r="C518" s="25"/>
      <c r="D518" s="25"/>
    </row>
    <row r="519" spans="3:4">
      <c r="C519" s="25"/>
      <c r="D519" s="25"/>
    </row>
    <row r="520" spans="3:4">
      <c r="C520" s="25"/>
      <c r="D520" s="25"/>
    </row>
    <row r="521" spans="3:4">
      <c r="C521" s="25"/>
      <c r="D521" s="25"/>
    </row>
    <row r="522" spans="3:4">
      <c r="C522" s="25"/>
      <c r="D522" s="25"/>
    </row>
    <row r="523" spans="3:4">
      <c r="C523" s="25"/>
      <c r="D523" s="25"/>
    </row>
    <row r="524" spans="3:4">
      <c r="C524" s="25"/>
      <c r="D524" s="25"/>
    </row>
    <row r="525" spans="3:4">
      <c r="C525" s="25"/>
      <c r="D525" s="25"/>
    </row>
    <row r="526" spans="3:4">
      <c r="C526" s="25"/>
      <c r="D526" s="25"/>
    </row>
    <row r="527" spans="3:4">
      <c r="C527" s="25"/>
      <c r="D527" s="25"/>
    </row>
    <row r="528" spans="3:4">
      <c r="C528" s="25"/>
      <c r="D528" s="25"/>
    </row>
    <row r="529" spans="3:4">
      <c r="C529" s="25"/>
      <c r="D529" s="25"/>
    </row>
    <row r="530" spans="3:4">
      <c r="C530" s="25"/>
      <c r="D530" s="25"/>
    </row>
    <row r="531" spans="3:4">
      <c r="C531" s="25"/>
      <c r="D531" s="25"/>
    </row>
    <row r="532" spans="3:4">
      <c r="C532" s="25"/>
      <c r="D532" s="25"/>
    </row>
    <row r="533" spans="3:4">
      <c r="C533" s="25"/>
      <c r="D533" s="25"/>
    </row>
    <row r="534" spans="3:4">
      <c r="C534" s="25"/>
      <c r="D534" s="25"/>
    </row>
    <row r="535" spans="3:4">
      <c r="C535" s="25"/>
      <c r="D535" s="25"/>
    </row>
    <row r="536" spans="3:4">
      <c r="C536" s="25"/>
      <c r="D536" s="25"/>
    </row>
    <row r="537" spans="3:4">
      <c r="C537" s="25"/>
      <c r="D537" s="25"/>
    </row>
    <row r="538" spans="3:4">
      <c r="C538" s="25"/>
      <c r="D538" s="25"/>
    </row>
    <row r="539" spans="3:4">
      <c r="C539" s="25"/>
      <c r="D539" s="25"/>
    </row>
    <row r="540" spans="3:4">
      <c r="C540" s="25"/>
      <c r="D540" s="25"/>
    </row>
    <row r="541" spans="3:4">
      <c r="C541" s="25"/>
      <c r="D541" s="25"/>
    </row>
    <row r="542" spans="3:4">
      <c r="C542" s="25"/>
      <c r="D542" s="25"/>
    </row>
    <row r="543" spans="3:4">
      <c r="C543" s="25"/>
      <c r="D543" s="25"/>
    </row>
    <row r="544" spans="3:4">
      <c r="C544" s="25"/>
      <c r="D544" s="25"/>
    </row>
    <row r="545" spans="3:4">
      <c r="C545" s="25"/>
      <c r="D545" s="25"/>
    </row>
    <row r="546" spans="3:4">
      <c r="C546" s="25"/>
      <c r="D546" s="25"/>
    </row>
    <row r="547" spans="3:4">
      <c r="C547" s="25"/>
      <c r="D547" s="25"/>
    </row>
    <row r="548" spans="3:4">
      <c r="C548" s="25"/>
      <c r="D548" s="25"/>
    </row>
    <row r="549" spans="3:4">
      <c r="C549" s="25"/>
      <c r="D549" s="25"/>
    </row>
    <row r="550" spans="3:4">
      <c r="C550" s="25"/>
      <c r="D550" s="25"/>
    </row>
    <row r="551" spans="3:4">
      <c r="C551" s="25"/>
      <c r="D551" s="25"/>
    </row>
    <row r="552" spans="3:4">
      <c r="C552" s="25"/>
      <c r="D552" s="25"/>
    </row>
    <row r="553" spans="3:4">
      <c r="C553" s="25"/>
      <c r="D553" s="25"/>
    </row>
    <row r="554" spans="3:4">
      <c r="C554" s="25"/>
      <c r="D554" s="25"/>
    </row>
    <row r="555" spans="3:4">
      <c r="C555" s="25"/>
      <c r="D555" s="25"/>
    </row>
    <row r="556" spans="3:4">
      <c r="C556" s="25"/>
      <c r="D556" s="25"/>
    </row>
    <row r="557" spans="3:4">
      <c r="C557" s="25"/>
      <c r="D557" s="25"/>
    </row>
    <row r="558" spans="3:4">
      <c r="C558" s="25"/>
      <c r="D558" s="25"/>
    </row>
    <row r="559" spans="3:4">
      <c r="C559" s="25"/>
      <c r="D559" s="25"/>
    </row>
    <row r="560" spans="3:4">
      <c r="C560" s="25"/>
      <c r="D560" s="25"/>
    </row>
    <row r="561" spans="3:4">
      <c r="C561" s="25"/>
      <c r="D561" s="25"/>
    </row>
    <row r="562" spans="3:4">
      <c r="C562" s="25"/>
      <c r="D562" s="25"/>
    </row>
    <row r="563" spans="3:4">
      <c r="C563" s="25"/>
      <c r="D563" s="25"/>
    </row>
    <row r="564" spans="3:4">
      <c r="C564" s="25"/>
      <c r="D564" s="25"/>
    </row>
    <row r="565" spans="3:4">
      <c r="C565" s="25"/>
      <c r="D565" s="25"/>
    </row>
    <row r="566" spans="3:4">
      <c r="C566" s="25"/>
      <c r="D566" s="25"/>
    </row>
    <row r="567" spans="3:4">
      <c r="C567" s="25"/>
      <c r="D567" s="25"/>
    </row>
    <row r="568" spans="3:4">
      <c r="C568" s="25"/>
      <c r="D568" s="25"/>
    </row>
    <row r="569" spans="3:4">
      <c r="C569" s="25"/>
      <c r="D569" s="25"/>
    </row>
    <row r="570" spans="3:4">
      <c r="C570" s="25"/>
      <c r="D570" s="25"/>
    </row>
    <row r="571" spans="3:4">
      <c r="C571" s="25"/>
      <c r="D571" s="25"/>
    </row>
    <row r="572" spans="3:4">
      <c r="C572" s="25"/>
      <c r="D572" s="25"/>
    </row>
    <row r="573" spans="3:4">
      <c r="C573" s="25"/>
      <c r="D573" s="25"/>
    </row>
    <row r="574" spans="3:4">
      <c r="C574" s="25"/>
      <c r="D574" s="25"/>
    </row>
    <row r="575" spans="3:4">
      <c r="C575" s="25"/>
      <c r="D575" s="25"/>
    </row>
    <row r="576" spans="3:4">
      <c r="C576" s="25"/>
      <c r="D576" s="25"/>
    </row>
    <row r="577" spans="3:4">
      <c r="C577" s="25"/>
      <c r="D577" s="25"/>
    </row>
    <row r="578" spans="3:4">
      <c r="C578" s="25"/>
      <c r="D578" s="25"/>
    </row>
    <row r="579" spans="3:4">
      <c r="C579" s="25"/>
      <c r="D579" s="25"/>
    </row>
    <row r="580" spans="3:4">
      <c r="C580" s="25"/>
      <c r="D580" s="25"/>
    </row>
    <row r="581" spans="3:4">
      <c r="C581" s="25"/>
      <c r="D581" s="25"/>
    </row>
    <row r="582" spans="3:4">
      <c r="C582" s="25"/>
      <c r="D582" s="25"/>
    </row>
    <row r="583" spans="3:4">
      <c r="C583" s="25"/>
      <c r="D583" s="25"/>
    </row>
    <row r="584" spans="3:4">
      <c r="C584" s="25"/>
      <c r="D584" s="25"/>
    </row>
    <row r="585" spans="3:4">
      <c r="C585" s="25"/>
      <c r="D585" s="25"/>
    </row>
    <row r="586" spans="3:4">
      <c r="C586" s="25"/>
      <c r="D586" s="25"/>
    </row>
    <row r="587" spans="3:4">
      <c r="C587" s="25"/>
      <c r="D587" s="25"/>
    </row>
    <row r="588" spans="3:4">
      <c r="C588" s="25"/>
      <c r="D588" s="25"/>
    </row>
    <row r="589" spans="3:4">
      <c r="C589" s="25"/>
      <c r="D589" s="25"/>
    </row>
    <row r="590" spans="3:4">
      <c r="C590" s="25"/>
      <c r="D590" s="25"/>
    </row>
    <row r="591" spans="3:4">
      <c r="C591" s="25"/>
      <c r="D591" s="25"/>
    </row>
    <row r="592" spans="3:4">
      <c r="C592" s="25"/>
      <c r="D592" s="25"/>
    </row>
    <row r="593" spans="3:4">
      <c r="C593" s="25"/>
      <c r="D593" s="25"/>
    </row>
    <row r="594" spans="3:4">
      <c r="C594" s="25"/>
      <c r="D594" s="25"/>
    </row>
    <row r="595" spans="3:4">
      <c r="C595" s="25"/>
      <c r="D595" s="25"/>
    </row>
    <row r="596" spans="3:4">
      <c r="C596" s="25"/>
      <c r="D596" s="25"/>
    </row>
    <row r="597" spans="3:4">
      <c r="C597" s="25"/>
      <c r="D597" s="25"/>
    </row>
    <row r="598" spans="3:4">
      <c r="C598" s="25"/>
      <c r="D598" s="25"/>
    </row>
    <row r="599" spans="3:4">
      <c r="C599" s="25"/>
      <c r="D599" s="25"/>
    </row>
    <row r="600" spans="3:4">
      <c r="C600" s="25"/>
      <c r="D600" s="25"/>
    </row>
    <row r="601" spans="3:4">
      <c r="C601" s="25"/>
      <c r="D601" s="25"/>
    </row>
    <row r="602" spans="3:4">
      <c r="C602" s="25"/>
      <c r="D602" s="25"/>
    </row>
    <row r="603" spans="3:4">
      <c r="C603" s="25"/>
      <c r="D603" s="25"/>
    </row>
    <row r="604" spans="3:4">
      <c r="C604" s="25"/>
      <c r="D604" s="25"/>
    </row>
    <row r="605" spans="3:4">
      <c r="C605" s="25"/>
      <c r="D605" s="25"/>
    </row>
    <row r="606" spans="3:4">
      <c r="C606" s="25"/>
      <c r="D606" s="25"/>
    </row>
    <row r="607" spans="3:4">
      <c r="C607" s="25"/>
      <c r="D607" s="25"/>
    </row>
    <row r="608" spans="3:4">
      <c r="C608" s="25"/>
      <c r="D608" s="25"/>
    </row>
    <row r="609" spans="3:4">
      <c r="C609" s="25"/>
      <c r="D609" s="25"/>
    </row>
    <row r="610" spans="3:4">
      <c r="C610" s="25"/>
      <c r="D610" s="25"/>
    </row>
    <row r="611" spans="3:4">
      <c r="C611" s="25"/>
      <c r="D611" s="25"/>
    </row>
    <row r="612" spans="3:4">
      <c r="C612" s="25"/>
      <c r="D612" s="25"/>
    </row>
    <row r="613" spans="3:4">
      <c r="C613" s="25"/>
      <c r="D613" s="25"/>
    </row>
    <row r="614" spans="3:4">
      <c r="C614" s="25"/>
      <c r="D614" s="25"/>
    </row>
    <row r="615" spans="3:4">
      <c r="C615" s="25"/>
      <c r="D615" s="25"/>
    </row>
    <row r="616" spans="3:4">
      <c r="C616" s="25"/>
      <c r="D616" s="25"/>
    </row>
    <row r="617" spans="3:4">
      <c r="C617" s="25"/>
      <c r="D617" s="25"/>
    </row>
    <row r="618" spans="3:4">
      <c r="C618" s="25"/>
      <c r="D618" s="25"/>
    </row>
    <row r="619" spans="3:4">
      <c r="C619" s="25"/>
      <c r="D619" s="25"/>
    </row>
    <row r="620" spans="3:4">
      <c r="C620" s="25"/>
      <c r="D620" s="25"/>
    </row>
    <row r="621" spans="3:4">
      <c r="C621" s="25"/>
      <c r="D621" s="25"/>
    </row>
    <row r="622" spans="3:4">
      <c r="C622" s="25"/>
      <c r="D622" s="25"/>
    </row>
    <row r="623" spans="3:4">
      <c r="C623" s="25"/>
      <c r="D623" s="25"/>
    </row>
    <row r="624" spans="3:4">
      <c r="C624" s="25"/>
      <c r="D624" s="25"/>
    </row>
    <row r="625" spans="3:4">
      <c r="C625" s="25"/>
      <c r="D625" s="25"/>
    </row>
    <row r="626" spans="3:4">
      <c r="C626" s="25"/>
      <c r="D626" s="25"/>
    </row>
    <row r="627" spans="3:4">
      <c r="C627" s="25"/>
      <c r="D627" s="25"/>
    </row>
    <row r="628" spans="3:4">
      <c r="C628" s="25"/>
      <c r="D628" s="25"/>
    </row>
    <row r="629" spans="3:4">
      <c r="C629" s="25"/>
      <c r="D629" s="25"/>
    </row>
    <row r="630" spans="3:4">
      <c r="C630" s="25"/>
      <c r="D630" s="25"/>
    </row>
    <row r="631" spans="3:4">
      <c r="C631" s="25"/>
      <c r="D631" s="25"/>
    </row>
    <row r="632" spans="3:4">
      <c r="C632" s="25"/>
      <c r="D632" s="25"/>
    </row>
    <row r="633" spans="3:4">
      <c r="C633" s="25"/>
      <c r="D633" s="25"/>
    </row>
    <row r="634" spans="3:4">
      <c r="C634" s="25"/>
      <c r="D634" s="25"/>
    </row>
    <row r="635" spans="3:4">
      <c r="C635" s="25"/>
      <c r="D635" s="25"/>
    </row>
    <row r="636" spans="3:4">
      <c r="C636" s="25"/>
      <c r="D636" s="25"/>
    </row>
    <row r="637" spans="3:4">
      <c r="C637" s="25"/>
      <c r="D637" s="25"/>
    </row>
    <row r="638" spans="3:4">
      <c r="C638" s="25"/>
      <c r="D638" s="25"/>
    </row>
    <row r="639" spans="3:4">
      <c r="C639" s="25"/>
      <c r="D639" s="25"/>
    </row>
    <row r="640" spans="3:4">
      <c r="C640" s="25"/>
      <c r="D640" s="25"/>
    </row>
    <row r="641" spans="3:4">
      <c r="C641" s="25"/>
      <c r="D641" s="25"/>
    </row>
    <row r="642" spans="3:4">
      <c r="C642" s="25"/>
      <c r="D642" s="25"/>
    </row>
    <row r="643" spans="3:4">
      <c r="C643" s="25"/>
      <c r="D643" s="25"/>
    </row>
    <row r="644" spans="3:4">
      <c r="C644" s="25"/>
      <c r="D644" s="25"/>
    </row>
    <row r="645" spans="3:4">
      <c r="C645" s="25"/>
      <c r="D645" s="25"/>
    </row>
    <row r="646" spans="3:4">
      <c r="C646" s="25"/>
      <c r="D646" s="25"/>
    </row>
    <row r="647" spans="3:4">
      <c r="C647" s="25"/>
      <c r="D647" s="25"/>
    </row>
    <row r="648" spans="3:4">
      <c r="C648" s="25"/>
      <c r="D648" s="25"/>
    </row>
    <row r="649" spans="3:4">
      <c r="C649" s="25"/>
      <c r="D649" s="25"/>
    </row>
    <row r="650" spans="3:4">
      <c r="C650" s="25"/>
      <c r="D650" s="25"/>
    </row>
    <row r="651" spans="3:4">
      <c r="C651" s="25"/>
      <c r="D651" s="25"/>
    </row>
    <row r="652" spans="3:4">
      <c r="C652" s="25"/>
      <c r="D652" s="25"/>
    </row>
    <row r="653" spans="3:4">
      <c r="C653" s="25"/>
      <c r="D653" s="25"/>
    </row>
    <row r="654" spans="3:4">
      <c r="C654" s="25"/>
      <c r="D654" s="25"/>
    </row>
    <row r="655" spans="3:4">
      <c r="C655" s="25"/>
      <c r="D655" s="25"/>
    </row>
    <row r="656" spans="3:4">
      <c r="C656" s="25"/>
      <c r="D656" s="25"/>
    </row>
    <row r="657" spans="3:4">
      <c r="C657" s="25"/>
      <c r="D657" s="25"/>
    </row>
    <row r="658" spans="3:4">
      <c r="C658" s="25"/>
      <c r="D658" s="25"/>
    </row>
    <row r="659" spans="3:4">
      <c r="C659" s="25"/>
      <c r="D659" s="25"/>
    </row>
    <row r="660" spans="3:4">
      <c r="C660" s="25"/>
      <c r="D660" s="25"/>
    </row>
    <row r="661" spans="3:4">
      <c r="C661" s="25"/>
      <c r="D661" s="25"/>
    </row>
    <row r="662" spans="3:4">
      <c r="C662" s="25"/>
      <c r="D662" s="25"/>
    </row>
    <row r="663" spans="3:4">
      <c r="C663" s="25"/>
      <c r="D663" s="25"/>
    </row>
    <row r="664" spans="3:4">
      <c r="C664" s="25"/>
      <c r="D664" s="25"/>
    </row>
    <row r="665" spans="3:4">
      <c r="C665" s="25"/>
      <c r="D665" s="25"/>
    </row>
    <row r="666" spans="3:4">
      <c r="C666" s="25"/>
      <c r="D666" s="25"/>
    </row>
    <row r="667" spans="3:4">
      <c r="C667" s="25"/>
      <c r="D667" s="25"/>
    </row>
    <row r="668" spans="3:4">
      <c r="C668" s="25"/>
      <c r="D668" s="25"/>
    </row>
    <row r="669" spans="3:4">
      <c r="C669" s="25"/>
      <c r="D669" s="25"/>
    </row>
    <row r="670" spans="3:4">
      <c r="C670" s="25"/>
      <c r="D670" s="25"/>
    </row>
    <row r="671" spans="3:4">
      <c r="C671" s="25"/>
      <c r="D671" s="25"/>
    </row>
    <row r="672" spans="3:4">
      <c r="C672" s="25"/>
      <c r="D672" s="25"/>
    </row>
    <row r="673" spans="3:4">
      <c r="C673" s="25"/>
      <c r="D673" s="25"/>
    </row>
    <row r="674" spans="3:4">
      <c r="C674" s="25"/>
      <c r="D674" s="25"/>
    </row>
    <row r="675" spans="3:4">
      <c r="C675" s="25"/>
      <c r="D675" s="25"/>
    </row>
    <row r="676" spans="3:4">
      <c r="C676" s="25"/>
      <c r="D676" s="25"/>
    </row>
    <row r="677" spans="3:4">
      <c r="C677" s="25"/>
      <c r="D677" s="25"/>
    </row>
    <row r="678" spans="3:4">
      <c r="C678" s="25"/>
      <c r="D678" s="25"/>
    </row>
    <row r="679" spans="3:4">
      <c r="C679" s="25"/>
      <c r="D679" s="25"/>
    </row>
    <row r="680" spans="3:4">
      <c r="C680" s="25"/>
      <c r="D680" s="25"/>
    </row>
    <row r="681" spans="3:4">
      <c r="C681" s="25"/>
      <c r="D681" s="25"/>
    </row>
    <row r="682" spans="3:4">
      <c r="C682" s="25"/>
      <c r="D682" s="25"/>
    </row>
    <row r="683" spans="3:4">
      <c r="C683" s="25"/>
      <c r="D683" s="25"/>
    </row>
    <row r="684" spans="3:4">
      <c r="C684" s="25"/>
      <c r="D684" s="25"/>
    </row>
    <row r="685" spans="3:4">
      <c r="C685" s="25"/>
      <c r="D685" s="25"/>
    </row>
    <row r="686" spans="3:4">
      <c r="C686" s="25"/>
      <c r="D686" s="25"/>
    </row>
    <row r="687" spans="3:4">
      <c r="C687" s="25"/>
      <c r="D687" s="25"/>
    </row>
    <row r="688" spans="3:4">
      <c r="C688" s="25"/>
      <c r="D688" s="25"/>
    </row>
    <row r="689" spans="3:4">
      <c r="C689" s="25"/>
      <c r="D689" s="25"/>
    </row>
    <row r="690" spans="3:4">
      <c r="C690" s="25"/>
      <c r="D690" s="25"/>
    </row>
    <row r="691" spans="3:4">
      <c r="C691" s="25"/>
      <c r="D691" s="25"/>
    </row>
    <row r="692" spans="3:4">
      <c r="C692" s="25"/>
      <c r="D692" s="25"/>
    </row>
    <row r="693" spans="3:4">
      <c r="C693" s="25"/>
      <c r="D693" s="25"/>
    </row>
    <row r="694" spans="3:4">
      <c r="C694" s="25"/>
      <c r="D694" s="25"/>
    </row>
    <row r="695" spans="3:4">
      <c r="C695" s="25"/>
      <c r="D695" s="25"/>
    </row>
    <row r="696" spans="3:4">
      <c r="C696" s="25"/>
      <c r="D696" s="25"/>
    </row>
    <row r="697" spans="3:4">
      <c r="C697" s="25"/>
      <c r="D697" s="25"/>
    </row>
    <row r="698" spans="3:4">
      <c r="C698" s="25"/>
      <c r="D698" s="25"/>
    </row>
    <row r="699" spans="3:4">
      <c r="C699" s="25"/>
      <c r="D699" s="25"/>
    </row>
    <row r="700" spans="3:4">
      <c r="C700" s="25"/>
      <c r="D700" s="25"/>
    </row>
    <row r="701" spans="3:4">
      <c r="C701" s="25"/>
      <c r="D701" s="25"/>
    </row>
    <row r="702" spans="3:4">
      <c r="C702" s="25"/>
      <c r="D702" s="25"/>
    </row>
    <row r="703" spans="3:4">
      <c r="C703" s="25"/>
      <c r="D703" s="25"/>
    </row>
    <row r="704" spans="3:4">
      <c r="C704" s="25"/>
      <c r="D704" s="25"/>
    </row>
    <row r="705" spans="3:4">
      <c r="C705" s="25"/>
      <c r="D705" s="25"/>
    </row>
    <row r="706" spans="3:4">
      <c r="C706" s="25"/>
      <c r="D706" s="25"/>
    </row>
    <row r="707" spans="3:4">
      <c r="C707" s="25"/>
      <c r="D707" s="25"/>
    </row>
    <row r="708" spans="3:4">
      <c r="C708" s="25"/>
      <c r="D708" s="25"/>
    </row>
    <row r="709" spans="3:4">
      <c r="C709" s="25"/>
      <c r="D709" s="25"/>
    </row>
    <row r="710" spans="3:4">
      <c r="C710" s="25"/>
      <c r="D710" s="25"/>
    </row>
    <row r="711" spans="3:4">
      <c r="C711" s="25"/>
      <c r="D711" s="25"/>
    </row>
    <row r="712" spans="3:4">
      <c r="C712" s="25"/>
      <c r="D712" s="25"/>
    </row>
    <row r="713" spans="3:4">
      <c r="C713" s="25"/>
      <c r="D713" s="25"/>
    </row>
    <row r="714" spans="3:4">
      <c r="C714" s="25"/>
      <c r="D714" s="25"/>
    </row>
    <row r="715" spans="3:4">
      <c r="C715" s="25"/>
      <c r="D715" s="25"/>
    </row>
    <row r="716" spans="3:4">
      <c r="C716" s="25"/>
      <c r="D716" s="25"/>
    </row>
    <row r="717" spans="3:4">
      <c r="C717" s="25"/>
      <c r="D717" s="25"/>
    </row>
    <row r="718" spans="3:4">
      <c r="C718" s="25"/>
      <c r="D718" s="25"/>
    </row>
    <row r="719" spans="3:4">
      <c r="C719" s="25"/>
      <c r="D719" s="25"/>
    </row>
    <row r="720" spans="3:4">
      <c r="C720" s="25"/>
      <c r="D720" s="25"/>
    </row>
    <row r="721" spans="3:4">
      <c r="C721" s="25"/>
      <c r="D721" s="25"/>
    </row>
    <row r="722" spans="3:4">
      <c r="C722" s="25"/>
      <c r="D722" s="25"/>
    </row>
    <row r="723" spans="3:4">
      <c r="C723" s="25"/>
      <c r="D723" s="25"/>
    </row>
    <row r="724" spans="3:4">
      <c r="C724" s="25"/>
      <c r="D724" s="25"/>
    </row>
    <row r="725" spans="3:4">
      <c r="C725" s="25"/>
      <c r="D725" s="25"/>
    </row>
    <row r="726" spans="3:4">
      <c r="C726" s="25"/>
      <c r="D726" s="25"/>
    </row>
    <row r="727" spans="3:4">
      <c r="C727" s="25"/>
      <c r="D727" s="25"/>
    </row>
    <row r="728" spans="3:4">
      <c r="C728" s="25"/>
      <c r="D728" s="25"/>
    </row>
    <row r="729" spans="3:4">
      <c r="C729" s="25"/>
      <c r="D729" s="25"/>
    </row>
    <row r="730" spans="3:4">
      <c r="C730" s="25"/>
      <c r="D730" s="25"/>
    </row>
    <row r="731" spans="3:4">
      <c r="C731" s="25"/>
      <c r="D731" s="25"/>
    </row>
    <row r="732" spans="3:4">
      <c r="C732" s="25"/>
      <c r="D732" s="25"/>
    </row>
    <row r="733" spans="3:4">
      <c r="C733" s="25"/>
      <c r="D733" s="25"/>
    </row>
    <row r="734" spans="3:4">
      <c r="C734" s="25"/>
      <c r="D734" s="25"/>
    </row>
    <row r="735" spans="3:4">
      <c r="C735" s="25"/>
      <c r="D735" s="25"/>
    </row>
    <row r="736" spans="3:4">
      <c r="C736" s="25"/>
      <c r="D736" s="25"/>
    </row>
    <row r="737" spans="3:4">
      <c r="C737" s="25"/>
      <c r="D737" s="25"/>
    </row>
    <row r="738" spans="3:4">
      <c r="C738" s="25"/>
      <c r="D738" s="25"/>
    </row>
    <row r="739" spans="3:4">
      <c r="C739" s="25"/>
      <c r="D739" s="25"/>
    </row>
    <row r="740" spans="3:4">
      <c r="C740" s="25"/>
      <c r="D740" s="25"/>
    </row>
    <row r="741" spans="3:4">
      <c r="C741" s="25"/>
      <c r="D741" s="25"/>
    </row>
    <row r="742" spans="3:4">
      <c r="C742" s="25"/>
      <c r="D742" s="25"/>
    </row>
    <row r="743" spans="3:4">
      <c r="C743" s="25"/>
      <c r="D743" s="25"/>
    </row>
    <row r="744" spans="3:4">
      <c r="C744" s="25"/>
      <c r="D744" s="25"/>
    </row>
    <row r="745" spans="3:4">
      <c r="C745" s="25"/>
      <c r="D745" s="25"/>
    </row>
    <row r="746" spans="3:4">
      <c r="C746" s="25"/>
      <c r="D746" s="25"/>
    </row>
    <row r="747" spans="3:4">
      <c r="C747" s="25"/>
      <c r="D747" s="25"/>
    </row>
    <row r="748" spans="3:4">
      <c r="C748" s="25"/>
      <c r="D748" s="25"/>
    </row>
    <row r="749" spans="3:4">
      <c r="C749" s="25"/>
      <c r="D749" s="25"/>
    </row>
    <row r="750" spans="3:4">
      <c r="C750" s="25"/>
      <c r="D750" s="25"/>
    </row>
    <row r="751" spans="3:4">
      <c r="C751" s="25"/>
      <c r="D751" s="25"/>
    </row>
    <row r="752" spans="3:4">
      <c r="C752" s="25"/>
      <c r="D752" s="25"/>
    </row>
    <row r="753" spans="3:4">
      <c r="C753" s="25"/>
      <c r="D753" s="25"/>
    </row>
    <row r="754" spans="3:4">
      <c r="C754" s="25"/>
      <c r="D754" s="25"/>
    </row>
    <row r="755" spans="3:4">
      <c r="C755" s="25"/>
      <c r="D755" s="25"/>
    </row>
    <row r="756" spans="3:4">
      <c r="C756" s="25"/>
      <c r="D756" s="25"/>
    </row>
    <row r="757" spans="3:4">
      <c r="C757" s="25"/>
      <c r="D757" s="25"/>
    </row>
    <row r="758" spans="3:4">
      <c r="C758" s="25"/>
      <c r="D758" s="25"/>
    </row>
    <row r="759" spans="3:4">
      <c r="C759" s="25"/>
      <c r="D759" s="25"/>
    </row>
    <row r="760" spans="3:4">
      <c r="C760" s="25"/>
      <c r="D760" s="25"/>
    </row>
    <row r="761" spans="3:4">
      <c r="C761" s="25"/>
      <c r="D761" s="25"/>
    </row>
    <row r="762" spans="3:4">
      <c r="C762" s="25"/>
      <c r="D762" s="25"/>
    </row>
    <row r="763" spans="3:4">
      <c r="C763" s="25"/>
      <c r="D763" s="25"/>
    </row>
    <row r="764" spans="3:4">
      <c r="C764" s="25"/>
      <c r="D764" s="25"/>
    </row>
    <row r="765" spans="3:4">
      <c r="C765" s="25"/>
      <c r="D765" s="25"/>
    </row>
    <row r="766" spans="3:4">
      <c r="C766" s="25"/>
      <c r="D766" s="25"/>
    </row>
    <row r="767" spans="3:4">
      <c r="C767" s="25"/>
      <c r="D767" s="25"/>
    </row>
    <row r="768" spans="3:4">
      <c r="C768" s="25"/>
      <c r="D768" s="25"/>
    </row>
    <row r="769" spans="3:4">
      <c r="C769" s="25"/>
      <c r="D769" s="25"/>
    </row>
    <row r="770" spans="3:4">
      <c r="C770" s="25"/>
      <c r="D770" s="25"/>
    </row>
    <row r="771" spans="3:4">
      <c r="C771" s="25"/>
      <c r="D771" s="25"/>
    </row>
    <row r="772" spans="3:4">
      <c r="C772" s="25"/>
      <c r="D772" s="25"/>
    </row>
    <row r="773" spans="3:4">
      <c r="C773" s="25"/>
      <c r="D773" s="25"/>
    </row>
    <row r="774" spans="3:4">
      <c r="C774" s="25"/>
      <c r="D774" s="25"/>
    </row>
    <row r="775" spans="3:4">
      <c r="C775" s="25"/>
      <c r="D775" s="25"/>
    </row>
    <row r="776" spans="3:4">
      <c r="C776" s="25"/>
      <c r="D776" s="25"/>
    </row>
    <row r="777" spans="3:4">
      <c r="C777" s="25"/>
      <c r="D777" s="25"/>
    </row>
    <row r="778" spans="3:4">
      <c r="C778" s="25"/>
      <c r="D778" s="25"/>
    </row>
    <row r="779" spans="3:4">
      <c r="C779" s="25"/>
      <c r="D779" s="25"/>
    </row>
    <row r="780" spans="3:4">
      <c r="C780" s="25"/>
      <c r="D780" s="25"/>
    </row>
    <row r="781" spans="3:4">
      <c r="C781" s="25"/>
      <c r="D781" s="25"/>
    </row>
    <row r="782" spans="3:4">
      <c r="C782" s="25"/>
      <c r="D782" s="25"/>
    </row>
    <row r="783" spans="3:4">
      <c r="C783" s="25"/>
      <c r="D783" s="25"/>
    </row>
    <row r="784" spans="3:4">
      <c r="C784" s="25"/>
      <c r="D784" s="25"/>
    </row>
    <row r="785" spans="3:4">
      <c r="C785" s="25"/>
      <c r="D785" s="25"/>
    </row>
    <row r="786" spans="3:4">
      <c r="C786" s="25"/>
      <c r="D786" s="25"/>
    </row>
    <row r="787" spans="3:4">
      <c r="C787" s="25"/>
      <c r="D787" s="25"/>
    </row>
    <row r="788" spans="3:4">
      <c r="C788" s="25"/>
      <c r="D788" s="25"/>
    </row>
    <row r="789" spans="3:4">
      <c r="C789" s="25"/>
      <c r="D789" s="25"/>
    </row>
    <row r="790" spans="3:4">
      <c r="C790" s="25"/>
      <c r="D790" s="25"/>
    </row>
    <row r="791" spans="3:4">
      <c r="C791" s="25"/>
      <c r="D791" s="25"/>
    </row>
    <row r="792" spans="3:4">
      <c r="C792" s="25"/>
      <c r="D792" s="25"/>
    </row>
    <row r="793" spans="3:4">
      <c r="C793" s="25"/>
      <c r="D793" s="25"/>
    </row>
    <row r="794" spans="3:4">
      <c r="C794" s="25"/>
      <c r="D794" s="25"/>
    </row>
    <row r="795" spans="3:4">
      <c r="C795" s="25"/>
      <c r="D795" s="25"/>
    </row>
    <row r="796" spans="3:4">
      <c r="C796" s="25"/>
      <c r="D796" s="25"/>
    </row>
    <row r="797" spans="3:4">
      <c r="C797" s="25"/>
      <c r="D797" s="25"/>
    </row>
    <row r="798" spans="3:4">
      <c r="C798" s="25"/>
      <c r="D798" s="25"/>
    </row>
    <row r="799" spans="3:4">
      <c r="C799" s="25"/>
      <c r="D799" s="25"/>
    </row>
    <row r="800" spans="3:4">
      <c r="C800" s="25"/>
      <c r="D800" s="25"/>
    </row>
    <row r="801" spans="3:4">
      <c r="C801" s="25"/>
      <c r="D801" s="25"/>
    </row>
    <row r="802" spans="3:4">
      <c r="C802" s="25"/>
      <c r="D802" s="25"/>
    </row>
    <row r="803" spans="3:4">
      <c r="C803" s="25"/>
      <c r="D803" s="25"/>
    </row>
    <row r="804" spans="3:4">
      <c r="C804" s="25"/>
      <c r="D804" s="25"/>
    </row>
    <row r="805" spans="3:4">
      <c r="C805" s="25"/>
      <c r="D805" s="25"/>
    </row>
    <row r="806" spans="3:4">
      <c r="C806" s="25"/>
      <c r="D806" s="25"/>
    </row>
    <row r="807" spans="3:4">
      <c r="C807" s="25"/>
      <c r="D807" s="25"/>
    </row>
    <row r="808" spans="3:4">
      <c r="C808" s="25"/>
      <c r="D808" s="25"/>
    </row>
    <row r="809" spans="3:4">
      <c r="C809" s="25"/>
      <c r="D809" s="25"/>
    </row>
    <row r="810" spans="3:4">
      <c r="C810" s="25"/>
      <c r="D810" s="25"/>
    </row>
    <row r="811" spans="3:4">
      <c r="C811" s="25"/>
      <c r="D811" s="25"/>
    </row>
    <row r="812" spans="3:4">
      <c r="C812" s="25"/>
      <c r="D812" s="25"/>
    </row>
    <row r="813" spans="3:4">
      <c r="C813" s="25"/>
      <c r="D813" s="25"/>
    </row>
    <row r="814" spans="3:4">
      <c r="C814" s="25"/>
      <c r="D814" s="25"/>
    </row>
    <row r="815" spans="3:4">
      <c r="C815" s="25"/>
      <c r="D815" s="25"/>
    </row>
    <row r="816" spans="3:4">
      <c r="C816" s="25"/>
      <c r="D816" s="25"/>
    </row>
    <row r="817" spans="3:4">
      <c r="C817" s="25"/>
      <c r="D817" s="25"/>
    </row>
    <row r="818" spans="3:4">
      <c r="C818" s="25"/>
      <c r="D818" s="25"/>
    </row>
    <row r="819" spans="3:4">
      <c r="C819" s="25"/>
      <c r="D819" s="25"/>
    </row>
    <row r="820" spans="3:4">
      <c r="C820" s="25"/>
      <c r="D820" s="25"/>
    </row>
    <row r="821" spans="3:4">
      <c r="C821" s="25"/>
      <c r="D821" s="25"/>
    </row>
    <row r="822" spans="3:4">
      <c r="C822" s="25"/>
      <c r="D822" s="25"/>
    </row>
    <row r="823" spans="3:4">
      <c r="C823" s="25"/>
      <c r="D823" s="25"/>
    </row>
    <row r="824" spans="3:4">
      <c r="C824" s="25"/>
      <c r="D824" s="25"/>
    </row>
    <row r="825" spans="3:4">
      <c r="C825" s="25"/>
      <c r="D825" s="25"/>
    </row>
    <row r="826" spans="3:4">
      <c r="C826" s="25"/>
      <c r="D826" s="25"/>
    </row>
    <row r="827" spans="3:4">
      <c r="C827" s="25"/>
      <c r="D827" s="25"/>
    </row>
    <row r="828" spans="3:4">
      <c r="C828" s="25"/>
      <c r="D828" s="25"/>
    </row>
    <row r="829" spans="3:4">
      <c r="C829" s="25"/>
      <c r="D829" s="25"/>
    </row>
    <row r="830" spans="3:4">
      <c r="C830" s="25"/>
      <c r="D830" s="25"/>
    </row>
    <row r="831" spans="3:4">
      <c r="C831" s="25"/>
      <c r="D831" s="25"/>
    </row>
    <row r="832" spans="3:4">
      <c r="C832" s="25"/>
      <c r="D832" s="25"/>
    </row>
    <row r="833" spans="3:4">
      <c r="C833" s="25"/>
      <c r="D833" s="25"/>
    </row>
    <row r="834" spans="3:4">
      <c r="C834" s="25"/>
      <c r="D834" s="25"/>
    </row>
    <row r="835" spans="3:4">
      <c r="C835" s="25"/>
      <c r="D835" s="25"/>
    </row>
    <row r="836" spans="3:4">
      <c r="C836" s="25"/>
      <c r="D836" s="25"/>
    </row>
    <row r="837" spans="3:4">
      <c r="C837" s="25"/>
      <c r="D837" s="25"/>
    </row>
    <row r="838" spans="3:4">
      <c r="C838" s="25"/>
      <c r="D838" s="25"/>
    </row>
    <row r="839" spans="3:4">
      <c r="C839" s="25"/>
      <c r="D839" s="25"/>
    </row>
    <row r="840" spans="3:4">
      <c r="C840" s="25"/>
      <c r="D840" s="25"/>
    </row>
    <row r="841" spans="3:4">
      <c r="C841" s="25"/>
      <c r="D841" s="25"/>
    </row>
    <row r="842" spans="3:4">
      <c r="C842" s="25"/>
      <c r="D842" s="25"/>
    </row>
    <row r="843" spans="3:4">
      <c r="C843" s="25"/>
      <c r="D843" s="25"/>
    </row>
    <row r="844" spans="3:4">
      <c r="C844" s="25"/>
      <c r="D844" s="25"/>
    </row>
    <row r="845" spans="3:4">
      <c r="C845" s="25"/>
      <c r="D845" s="25"/>
    </row>
    <row r="846" spans="3:4">
      <c r="C846" s="25"/>
      <c r="D846" s="25"/>
    </row>
    <row r="847" spans="3:4">
      <c r="C847" s="25"/>
      <c r="D847" s="25"/>
    </row>
    <row r="848" spans="3:4">
      <c r="C848" s="25"/>
      <c r="D848" s="25"/>
    </row>
    <row r="849" spans="3:4">
      <c r="C849" s="25"/>
      <c r="D849" s="25"/>
    </row>
    <row r="850" spans="3:4">
      <c r="C850" s="25"/>
      <c r="D850" s="25"/>
    </row>
    <row r="851" spans="3:4">
      <c r="C851" s="25"/>
      <c r="D851" s="25"/>
    </row>
    <row r="852" spans="3:4">
      <c r="C852" s="25"/>
      <c r="D852" s="25"/>
    </row>
    <row r="853" spans="3:4">
      <c r="C853" s="25"/>
      <c r="D853" s="25"/>
    </row>
    <row r="854" spans="3:4">
      <c r="C854" s="25"/>
      <c r="D854" s="25"/>
    </row>
    <row r="855" spans="3:4">
      <c r="C855" s="25"/>
      <c r="D855" s="25"/>
    </row>
    <row r="856" spans="3:4">
      <c r="C856" s="25"/>
      <c r="D856" s="25"/>
    </row>
    <row r="857" spans="3:4">
      <c r="C857" s="25"/>
      <c r="D857" s="25"/>
    </row>
    <row r="858" spans="3:4">
      <c r="C858" s="25"/>
      <c r="D858" s="25"/>
    </row>
    <row r="859" spans="3:4">
      <c r="C859" s="25"/>
      <c r="D859" s="25"/>
    </row>
    <row r="860" spans="3:4">
      <c r="C860" s="25"/>
      <c r="D860" s="25"/>
    </row>
    <row r="861" spans="3:4">
      <c r="C861" s="25"/>
      <c r="D861" s="25"/>
    </row>
    <row r="862" spans="3:4">
      <c r="C862" s="25"/>
      <c r="D862" s="25"/>
    </row>
    <row r="863" spans="3:4">
      <c r="C863" s="25"/>
      <c r="D863" s="25"/>
    </row>
    <row r="864" spans="3:4">
      <c r="C864" s="25"/>
      <c r="D864" s="25"/>
    </row>
    <row r="865" spans="3:4">
      <c r="C865" s="25"/>
      <c r="D865" s="25"/>
    </row>
    <row r="866" spans="3:4">
      <c r="C866" s="25"/>
      <c r="D866" s="25"/>
    </row>
    <row r="867" spans="3:4">
      <c r="C867" s="25"/>
      <c r="D867" s="25"/>
    </row>
    <row r="868" spans="3:4">
      <c r="C868" s="25"/>
      <c r="D868" s="25"/>
    </row>
    <row r="869" spans="3:4">
      <c r="C869" s="25"/>
      <c r="D869" s="25"/>
    </row>
    <row r="870" spans="3:4">
      <c r="C870" s="25"/>
      <c r="D870" s="25"/>
    </row>
    <row r="871" spans="3:4">
      <c r="C871" s="25"/>
      <c r="D871" s="25"/>
    </row>
    <row r="872" spans="3:4">
      <c r="C872" s="25"/>
      <c r="D872" s="25"/>
    </row>
    <row r="873" spans="3:4">
      <c r="C873" s="25"/>
      <c r="D873" s="25"/>
    </row>
    <row r="874" spans="3:4">
      <c r="C874" s="25"/>
      <c r="D874" s="25"/>
    </row>
    <row r="875" spans="3:4">
      <c r="C875" s="25"/>
      <c r="D875" s="25"/>
    </row>
    <row r="876" spans="3:4">
      <c r="C876" s="25"/>
      <c r="D876" s="25"/>
    </row>
    <row r="877" spans="3:4">
      <c r="C877" s="25"/>
      <c r="D877" s="25"/>
    </row>
    <row r="878" spans="3:4">
      <c r="C878" s="25"/>
      <c r="D878" s="25"/>
    </row>
    <row r="879" spans="3:4">
      <c r="C879" s="25"/>
      <c r="D879" s="25"/>
    </row>
    <row r="880" spans="3:4">
      <c r="C880" s="25"/>
      <c r="D880" s="25"/>
    </row>
    <row r="881" spans="3:4">
      <c r="C881" s="25"/>
      <c r="D881" s="25"/>
    </row>
    <row r="882" spans="3:4">
      <c r="C882" s="25"/>
      <c r="D882" s="25"/>
    </row>
    <row r="883" spans="3:4">
      <c r="C883" s="25"/>
      <c r="D883" s="25"/>
    </row>
    <row r="884" spans="3:4">
      <c r="C884" s="25"/>
      <c r="D884" s="25"/>
    </row>
    <row r="885" spans="3:4">
      <c r="C885" s="25"/>
      <c r="D885" s="25"/>
    </row>
    <row r="886" spans="3:4">
      <c r="C886" s="25"/>
      <c r="D886" s="25"/>
    </row>
    <row r="887" spans="3:4">
      <c r="C887" s="25"/>
      <c r="D887" s="25"/>
    </row>
    <row r="888" spans="3:4">
      <c r="C888" s="25"/>
      <c r="D888" s="25"/>
    </row>
    <row r="889" spans="3:4">
      <c r="C889" s="25"/>
      <c r="D889" s="25"/>
    </row>
    <row r="890" spans="3:4">
      <c r="C890" s="25"/>
      <c r="D890" s="25"/>
    </row>
    <row r="891" spans="3:4">
      <c r="C891" s="25"/>
      <c r="D891" s="25"/>
    </row>
    <row r="892" spans="3:4">
      <c r="C892" s="25"/>
      <c r="D892" s="25"/>
    </row>
    <row r="893" spans="3:4">
      <c r="C893" s="25"/>
      <c r="D893" s="25"/>
    </row>
    <row r="894" spans="3:4">
      <c r="C894" s="25"/>
      <c r="D894" s="25"/>
    </row>
    <row r="895" spans="3:4">
      <c r="C895" s="25"/>
      <c r="D895" s="25"/>
    </row>
    <row r="896" spans="3:4">
      <c r="C896" s="25"/>
      <c r="D896" s="25"/>
    </row>
    <row r="897" spans="3:4">
      <c r="C897" s="25"/>
      <c r="D897" s="25"/>
    </row>
    <row r="898" spans="3:4">
      <c r="C898" s="25"/>
      <c r="D898" s="25"/>
    </row>
    <row r="899" spans="3:4">
      <c r="C899" s="25"/>
      <c r="D899" s="25"/>
    </row>
    <row r="900" spans="3:4">
      <c r="C900" s="25"/>
      <c r="D900" s="25"/>
    </row>
    <row r="901" spans="3:4">
      <c r="C901" s="25"/>
      <c r="D901" s="25"/>
    </row>
    <row r="902" spans="3:4">
      <c r="C902" s="25"/>
      <c r="D902" s="25"/>
    </row>
    <row r="903" spans="3:4">
      <c r="C903" s="25"/>
      <c r="D903" s="25"/>
    </row>
    <row r="904" spans="3:4">
      <c r="C904" s="25"/>
      <c r="D904" s="25"/>
    </row>
    <row r="905" spans="3:4">
      <c r="C905" s="25"/>
      <c r="D905" s="25"/>
    </row>
    <row r="906" spans="3:4">
      <c r="C906" s="25"/>
      <c r="D906" s="25"/>
    </row>
    <row r="907" spans="3:4">
      <c r="C907" s="25"/>
      <c r="D907" s="25"/>
    </row>
    <row r="908" spans="3:4">
      <c r="C908" s="25"/>
      <c r="D908" s="25"/>
    </row>
    <row r="909" spans="3:4">
      <c r="C909" s="25"/>
      <c r="D909" s="25"/>
    </row>
    <row r="910" spans="3:4">
      <c r="C910" s="25"/>
      <c r="D910" s="25"/>
    </row>
    <row r="911" spans="3:4">
      <c r="C911" s="25"/>
      <c r="D911" s="25"/>
    </row>
    <row r="912" spans="3:4">
      <c r="C912" s="25"/>
      <c r="D912" s="25"/>
    </row>
    <row r="913" spans="3:4">
      <c r="C913" s="25"/>
      <c r="D913" s="25"/>
    </row>
    <row r="914" spans="3:4">
      <c r="C914" s="25"/>
      <c r="D914" s="25"/>
    </row>
    <row r="915" spans="3:4">
      <c r="C915" s="25"/>
      <c r="D915" s="25"/>
    </row>
    <row r="916" spans="3:4">
      <c r="C916" s="25"/>
      <c r="D916" s="25"/>
    </row>
    <row r="917" spans="3:4">
      <c r="C917" s="25"/>
      <c r="D917" s="25"/>
    </row>
    <row r="918" spans="3:4">
      <c r="C918" s="25"/>
      <c r="D918" s="25"/>
    </row>
    <row r="919" spans="3:4">
      <c r="C919" s="25"/>
      <c r="D919" s="25"/>
    </row>
    <row r="920" spans="3:4">
      <c r="C920" s="25"/>
      <c r="D920" s="25"/>
    </row>
    <row r="921" spans="3:4">
      <c r="C921" s="25"/>
      <c r="D921" s="25"/>
    </row>
    <row r="922" spans="3:4">
      <c r="C922" s="25"/>
      <c r="D922" s="25"/>
    </row>
    <row r="923" spans="3:4">
      <c r="C923" s="25"/>
      <c r="D923" s="25"/>
    </row>
    <row r="924" spans="3:4">
      <c r="C924" s="25"/>
      <c r="D924" s="25"/>
    </row>
    <row r="925" spans="3:4">
      <c r="C925" s="25"/>
      <c r="D925" s="25"/>
    </row>
    <row r="926" spans="3:4">
      <c r="C926" s="25"/>
      <c r="D926" s="25"/>
    </row>
    <row r="927" spans="3:4">
      <c r="C927" s="25"/>
      <c r="D927" s="25"/>
    </row>
    <row r="928" spans="3:4">
      <c r="C928" s="25"/>
      <c r="D928" s="25"/>
    </row>
    <row r="929" spans="3:4">
      <c r="C929" s="25"/>
      <c r="D929" s="25"/>
    </row>
    <row r="930" spans="3:4">
      <c r="C930" s="25"/>
      <c r="D930" s="25"/>
    </row>
    <row r="931" spans="3:4">
      <c r="C931" s="25"/>
      <c r="D931" s="25"/>
    </row>
    <row r="932" spans="3:4">
      <c r="C932" s="25"/>
      <c r="D932" s="25"/>
    </row>
    <row r="933" spans="3:4">
      <c r="C933" s="25"/>
      <c r="D933" s="25"/>
    </row>
    <row r="934" spans="3:4">
      <c r="C934" s="25"/>
      <c r="D934" s="25"/>
    </row>
    <row r="935" spans="3:4">
      <c r="C935" s="25"/>
      <c r="D935" s="25"/>
    </row>
    <row r="936" spans="3:4">
      <c r="C936" s="25"/>
      <c r="D936" s="25"/>
    </row>
    <row r="937" spans="3:4">
      <c r="C937" s="25"/>
      <c r="D937" s="25"/>
    </row>
    <row r="938" spans="3:4">
      <c r="C938" s="25"/>
      <c r="D938" s="25"/>
    </row>
    <row r="939" spans="3:4">
      <c r="C939" s="25"/>
      <c r="D939" s="25"/>
    </row>
    <row r="940" spans="3:4">
      <c r="C940" s="25"/>
      <c r="D940" s="25"/>
    </row>
    <row r="941" spans="3:4">
      <c r="C941" s="25"/>
      <c r="D941" s="25"/>
    </row>
    <row r="942" spans="3:4">
      <c r="C942" s="25"/>
      <c r="D942" s="25"/>
    </row>
    <row r="943" spans="3:4">
      <c r="C943" s="25"/>
      <c r="D943" s="25"/>
    </row>
    <row r="944" spans="3:4">
      <c r="C944" s="25"/>
      <c r="D944" s="25"/>
    </row>
    <row r="945" spans="3:4">
      <c r="C945" s="25"/>
      <c r="D945" s="25"/>
    </row>
    <row r="946" spans="3:4">
      <c r="C946" s="25"/>
      <c r="D946" s="25"/>
    </row>
    <row r="947" spans="3:4">
      <c r="C947" s="25"/>
      <c r="D947" s="25"/>
    </row>
    <row r="948" spans="3:4">
      <c r="C948" s="25"/>
      <c r="D948" s="25"/>
    </row>
    <row r="949" spans="3:4">
      <c r="C949" s="25"/>
      <c r="D949" s="25"/>
    </row>
    <row r="950" spans="3:4">
      <c r="C950" s="25"/>
      <c r="D950" s="25"/>
    </row>
    <row r="951" spans="3:4">
      <c r="C951" s="25"/>
      <c r="D951" s="25"/>
    </row>
    <row r="952" spans="3:4">
      <c r="C952" s="25"/>
      <c r="D952" s="25"/>
    </row>
    <row r="953" spans="3:4">
      <c r="C953" s="25"/>
      <c r="D953" s="25"/>
    </row>
    <row r="954" spans="3:4">
      <c r="C954" s="25"/>
      <c r="D954" s="25"/>
    </row>
    <row r="955" spans="3:4">
      <c r="C955" s="25"/>
      <c r="D955" s="25"/>
    </row>
    <row r="956" spans="3:4">
      <c r="C956" s="25"/>
      <c r="D956" s="25"/>
    </row>
    <row r="957" spans="3:4">
      <c r="C957" s="25"/>
      <c r="D957" s="25"/>
    </row>
    <row r="958" spans="3:4">
      <c r="C958" s="25"/>
      <c r="D958" s="25"/>
    </row>
    <row r="959" spans="3:4">
      <c r="C959" s="25"/>
      <c r="D959" s="25"/>
    </row>
    <row r="960" spans="3:4">
      <c r="C960" s="25"/>
      <c r="D960" s="25"/>
    </row>
    <row r="961" spans="3:4">
      <c r="C961" s="25"/>
      <c r="D961" s="25"/>
    </row>
    <row r="962" spans="3:4">
      <c r="C962" s="25"/>
      <c r="D962" s="25"/>
    </row>
    <row r="963" spans="3:4">
      <c r="C963" s="25"/>
      <c r="D963" s="25"/>
    </row>
    <row r="964" spans="3:4">
      <c r="C964" s="25"/>
      <c r="D964" s="25"/>
    </row>
    <row r="965" spans="3:4">
      <c r="C965" s="25"/>
      <c r="D965" s="25"/>
    </row>
    <row r="966" spans="3:4">
      <c r="C966" s="25"/>
      <c r="D966" s="25"/>
    </row>
    <row r="967" spans="3:4">
      <c r="C967" s="25"/>
      <c r="D967" s="25"/>
    </row>
    <row r="968" spans="3:4">
      <c r="C968" s="25"/>
      <c r="D968" s="25"/>
    </row>
    <row r="969" spans="3:4">
      <c r="C969" s="25"/>
      <c r="D969" s="25"/>
    </row>
    <row r="970" spans="3:4">
      <c r="C970" s="25"/>
      <c r="D970" s="25"/>
    </row>
    <row r="971" spans="3:4">
      <c r="C971" s="25"/>
      <c r="D971" s="25"/>
    </row>
    <row r="972" spans="3:4">
      <c r="C972" s="25"/>
      <c r="D972" s="25"/>
    </row>
    <row r="973" spans="3:4">
      <c r="C973" s="25"/>
      <c r="D973" s="25"/>
    </row>
    <row r="974" spans="3:4">
      <c r="C974" s="25"/>
      <c r="D974" s="25"/>
    </row>
    <row r="975" spans="3:4">
      <c r="C975" s="25"/>
      <c r="D975" s="25"/>
    </row>
    <row r="976" spans="3:4">
      <c r="C976" s="25"/>
      <c r="D976" s="25"/>
    </row>
    <row r="977" spans="3:4">
      <c r="C977" s="25"/>
      <c r="D977" s="25"/>
    </row>
    <row r="978" spans="3:4">
      <c r="C978" s="25"/>
      <c r="D978" s="25"/>
    </row>
    <row r="979" spans="3:4">
      <c r="C979" s="25"/>
      <c r="D979" s="25"/>
    </row>
    <row r="980" spans="3:4">
      <c r="C980" s="25"/>
      <c r="D980" s="25"/>
    </row>
    <row r="981" spans="3:4">
      <c r="C981" s="25"/>
      <c r="D981" s="25"/>
    </row>
    <row r="982" spans="3:4">
      <c r="C982" s="25"/>
      <c r="D982" s="25"/>
    </row>
    <row r="983" spans="3:4">
      <c r="C983" s="25"/>
      <c r="D983" s="25"/>
    </row>
    <row r="984" spans="3:4">
      <c r="C984" s="25"/>
      <c r="D984" s="25"/>
    </row>
    <row r="985" spans="3:4">
      <c r="C985" s="25"/>
      <c r="D985" s="25"/>
    </row>
    <row r="986" spans="3:4">
      <c r="C986" s="25"/>
      <c r="D986" s="25"/>
    </row>
    <row r="987" spans="3:4">
      <c r="C987" s="25"/>
      <c r="D987" s="25"/>
    </row>
    <row r="988" spans="3:4">
      <c r="C988" s="25"/>
      <c r="D988" s="25"/>
    </row>
    <row r="989" spans="3:4">
      <c r="C989" s="25"/>
      <c r="D989" s="25"/>
    </row>
    <row r="990" spans="3:4">
      <c r="C990" s="25"/>
      <c r="D990" s="25"/>
    </row>
    <row r="991" spans="3:4">
      <c r="C991" s="25"/>
      <c r="D991" s="25"/>
    </row>
    <row r="992" spans="3:4">
      <c r="C992" s="25"/>
      <c r="D992" s="25"/>
    </row>
    <row r="993" spans="3:4">
      <c r="C993" s="25"/>
      <c r="D993" s="25"/>
    </row>
    <row r="994" spans="3:4">
      <c r="C994" s="25"/>
      <c r="D994" s="25"/>
    </row>
    <row r="995" spans="3:4">
      <c r="C995" s="25"/>
      <c r="D995" s="25"/>
    </row>
    <row r="996" spans="3:4">
      <c r="C996" s="25"/>
      <c r="D996" s="25"/>
    </row>
    <row r="997" spans="3:4">
      <c r="C997" s="25"/>
      <c r="D997" s="25"/>
    </row>
    <row r="998" spans="3:4">
      <c r="C998" s="25"/>
      <c r="D998" s="25"/>
    </row>
    <row r="999" spans="3:4">
      <c r="C999" s="25"/>
      <c r="D999" s="25"/>
    </row>
    <row r="1000" spans="3:4">
      <c r="C1000" s="25"/>
      <c r="D1000" s="25"/>
    </row>
    <row r="1001" spans="3:4">
      <c r="C1001" s="25"/>
      <c r="D1001" s="25"/>
    </row>
    <row r="1002" spans="3:4">
      <c r="C1002" s="25"/>
      <c r="D1002" s="25"/>
    </row>
    <row r="1003" spans="3:4">
      <c r="C1003" s="25"/>
      <c r="D1003" s="25"/>
    </row>
    <row r="1004" spans="3:4">
      <c r="C1004" s="25"/>
      <c r="D1004" s="25"/>
    </row>
    <row r="1005" spans="3:4">
      <c r="C1005" s="25"/>
      <c r="D1005" s="25"/>
    </row>
    <row r="1006" spans="3:4">
      <c r="C1006" s="25"/>
      <c r="D1006" s="25"/>
    </row>
    <row r="1007" spans="3:4">
      <c r="C1007" s="25"/>
      <c r="D1007" s="25"/>
    </row>
    <row r="1008" spans="3:4">
      <c r="C1008" s="25"/>
      <c r="D1008" s="25"/>
    </row>
    <row r="1009" spans="3:4">
      <c r="C1009" s="25"/>
      <c r="D1009" s="25"/>
    </row>
    <row r="1010" spans="3:4">
      <c r="C1010" s="25"/>
      <c r="D1010" s="25"/>
    </row>
    <row r="1011" spans="3:4">
      <c r="C1011" s="25"/>
      <c r="D1011" s="25"/>
    </row>
    <row r="1012" spans="3:4">
      <c r="C1012" s="25"/>
      <c r="D1012" s="25"/>
    </row>
    <row r="1013" spans="3:4">
      <c r="C1013" s="25"/>
      <c r="D1013" s="25"/>
    </row>
    <row r="1014" spans="3:4">
      <c r="C1014" s="25"/>
      <c r="D1014" s="25"/>
    </row>
    <row r="1015" spans="3:4">
      <c r="C1015" s="25"/>
      <c r="D1015" s="25"/>
    </row>
    <row r="1016" spans="3:4">
      <c r="C1016" s="25"/>
      <c r="D1016" s="25"/>
    </row>
    <row r="1017" spans="3:4">
      <c r="C1017" s="25"/>
      <c r="D1017" s="25"/>
    </row>
    <row r="1018" spans="3:4">
      <c r="C1018" s="25"/>
      <c r="D1018" s="25"/>
    </row>
    <row r="1019" spans="3:4">
      <c r="C1019" s="25"/>
      <c r="D1019" s="25"/>
    </row>
    <row r="1020" spans="3:4">
      <c r="C1020" s="25"/>
      <c r="D1020" s="25"/>
    </row>
    <row r="1021" spans="3:4">
      <c r="C1021" s="25"/>
      <c r="D1021" s="25"/>
    </row>
    <row r="1022" spans="3:4">
      <c r="C1022" s="25"/>
      <c r="D1022" s="25"/>
    </row>
    <row r="1023" spans="3:4">
      <c r="C1023" s="25"/>
      <c r="D1023" s="25"/>
    </row>
    <row r="1024" spans="3:4">
      <c r="C1024" s="25"/>
      <c r="D1024" s="25"/>
    </row>
    <row r="1025" spans="3:4">
      <c r="C1025" s="25"/>
      <c r="D1025" s="25"/>
    </row>
    <row r="1026" spans="3:4">
      <c r="C1026" s="25"/>
      <c r="D1026" s="25"/>
    </row>
    <row r="1027" spans="3:4">
      <c r="C1027" s="25"/>
      <c r="D1027" s="25"/>
    </row>
    <row r="1028" spans="3:4">
      <c r="C1028" s="25"/>
      <c r="D1028" s="25"/>
    </row>
    <row r="1029" spans="3:4">
      <c r="C1029" s="25"/>
      <c r="D1029" s="25"/>
    </row>
    <row r="1030" spans="3:4">
      <c r="C1030" s="25"/>
      <c r="D1030" s="25"/>
    </row>
    <row r="1031" spans="3:4">
      <c r="C1031" s="25"/>
      <c r="D1031" s="25"/>
    </row>
    <row r="1032" spans="3:4">
      <c r="C1032" s="25"/>
      <c r="D1032" s="25"/>
    </row>
    <row r="1033" spans="3:4">
      <c r="C1033" s="25"/>
      <c r="D1033" s="25"/>
    </row>
    <row r="1034" spans="3:4">
      <c r="C1034" s="25"/>
      <c r="D1034" s="25"/>
    </row>
    <row r="1035" spans="3:4">
      <c r="C1035" s="25"/>
      <c r="D1035" s="25"/>
    </row>
    <row r="1036" spans="3:4">
      <c r="C1036" s="25"/>
      <c r="D1036" s="25"/>
    </row>
    <row r="1037" spans="3:4">
      <c r="C1037" s="25"/>
      <c r="D1037" s="25"/>
    </row>
    <row r="1038" spans="3:4">
      <c r="C1038" s="25"/>
      <c r="D1038" s="25"/>
    </row>
    <row r="1039" spans="3:4">
      <c r="C1039" s="25"/>
      <c r="D1039" s="25"/>
    </row>
    <row r="1040" spans="3:4">
      <c r="C1040" s="25"/>
      <c r="D1040" s="25"/>
    </row>
    <row r="1041" spans="3:4">
      <c r="C1041" s="25"/>
      <c r="D1041" s="25"/>
    </row>
    <row r="1042" spans="3:4">
      <c r="C1042" s="25"/>
      <c r="D1042" s="25"/>
    </row>
    <row r="1043" spans="3:4">
      <c r="C1043" s="25"/>
      <c r="D1043" s="25"/>
    </row>
    <row r="1044" spans="3:4">
      <c r="C1044" s="25"/>
      <c r="D1044" s="25"/>
    </row>
    <row r="1045" spans="3:4">
      <c r="C1045" s="25"/>
      <c r="D1045" s="25"/>
    </row>
    <row r="1046" spans="3:4">
      <c r="C1046" s="25"/>
      <c r="D1046" s="25"/>
    </row>
    <row r="1047" spans="3:4">
      <c r="C1047" s="25"/>
      <c r="D1047" s="25"/>
    </row>
    <row r="1048" spans="3:4">
      <c r="C1048" s="25"/>
      <c r="D1048" s="25"/>
    </row>
    <row r="1049" spans="3:4">
      <c r="C1049" s="25"/>
      <c r="D1049" s="25"/>
    </row>
    <row r="1050" spans="3:4">
      <c r="C1050" s="25"/>
      <c r="D1050" s="25"/>
    </row>
    <row r="1051" spans="3:4">
      <c r="C1051" s="25"/>
      <c r="D1051" s="25"/>
    </row>
    <row r="1052" spans="3:4">
      <c r="C1052" s="25"/>
      <c r="D1052" s="25"/>
    </row>
    <row r="1053" spans="3:4">
      <c r="C1053" s="25"/>
      <c r="D1053" s="25"/>
    </row>
    <row r="1054" spans="3:4">
      <c r="C1054" s="25"/>
      <c r="D1054" s="25"/>
    </row>
    <row r="1055" spans="3:4">
      <c r="C1055" s="25"/>
      <c r="D1055" s="25"/>
    </row>
    <row r="1056" spans="3:4">
      <c r="C1056" s="25"/>
      <c r="D1056" s="25"/>
    </row>
    <row r="1057" spans="3:4">
      <c r="C1057" s="25"/>
      <c r="D1057" s="25"/>
    </row>
    <row r="1058" spans="3:4">
      <c r="C1058" s="25"/>
      <c r="D1058" s="25"/>
    </row>
    <row r="1059" spans="3:4">
      <c r="C1059" s="25"/>
      <c r="D1059" s="25"/>
    </row>
    <row r="1060" spans="3:4">
      <c r="C1060" s="25"/>
      <c r="D1060" s="25"/>
    </row>
    <row r="1061" spans="3:4">
      <c r="C1061" s="25"/>
      <c r="D1061" s="25"/>
    </row>
    <row r="1062" spans="3:4">
      <c r="C1062" s="25"/>
      <c r="D1062" s="25"/>
    </row>
    <row r="1063" spans="3:4">
      <c r="C1063" s="25"/>
      <c r="D1063" s="25"/>
    </row>
    <row r="1064" spans="3:4">
      <c r="C1064" s="25"/>
      <c r="D1064" s="25"/>
    </row>
    <row r="1065" spans="3:4">
      <c r="C1065" s="25"/>
      <c r="D1065" s="25"/>
    </row>
    <row r="1066" spans="3:4">
      <c r="C1066" s="25"/>
      <c r="D1066" s="25"/>
    </row>
    <row r="1067" spans="3:4">
      <c r="C1067" s="25"/>
      <c r="D1067" s="25"/>
    </row>
    <row r="1068" spans="3:4">
      <c r="C1068" s="25"/>
      <c r="D1068" s="25"/>
    </row>
    <row r="1069" spans="3:4">
      <c r="C1069" s="25"/>
      <c r="D1069" s="25"/>
    </row>
    <row r="1070" spans="3:4">
      <c r="C1070" s="25"/>
      <c r="D1070" s="25"/>
    </row>
    <row r="1071" spans="3:4">
      <c r="C1071" s="25"/>
      <c r="D1071" s="25"/>
    </row>
    <row r="1072" spans="3:4">
      <c r="C1072" s="25"/>
      <c r="D1072" s="25"/>
    </row>
    <row r="1073" spans="3:4">
      <c r="C1073" s="25"/>
      <c r="D1073" s="25"/>
    </row>
    <row r="1074" spans="3:4">
      <c r="C1074" s="25"/>
      <c r="D1074" s="25"/>
    </row>
    <row r="1075" spans="3:4">
      <c r="C1075" s="25"/>
      <c r="D1075" s="25"/>
    </row>
    <row r="1076" spans="3:4">
      <c r="C1076" s="25"/>
      <c r="D1076" s="25"/>
    </row>
    <row r="1077" spans="3:4">
      <c r="C1077" s="25"/>
      <c r="D1077" s="25"/>
    </row>
    <row r="1078" spans="3:4">
      <c r="C1078" s="25"/>
      <c r="D1078" s="25"/>
    </row>
    <row r="1079" spans="3:4">
      <c r="C1079" s="25"/>
      <c r="D1079" s="25"/>
    </row>
    <row r="1080" spans="3:4">
      <c r="C1080" s="25"/>
      <c r="D1080" s="25"/>
    </row>
    <row r="1081" spans="3:4">
      <c r="C1081" s="25"/>
      <c r="D1081" s="25"/>
    </row>
    <row r="1082" spans="3:4">
      <c r="C1082" s="25"/>
      <c r="D1082" s="25"/>
    </row>
    <row r="1083" spans="3:4">
      <c r="C1083" s="25"/>
      <c r="D1083" s="25"/>
    </row>
    <row r="1084" spans="3:4">
      <c r="C1084" s="25"/>
      <c r="D1084" s="25"/>
    </row>
    <row r="1085" spans="3:4">
      <c r="C1085" s="25"/>
      <c r="D1085" s="25"/>
    </row>
    <row r="1086" spans="3:4">
      <c r="C1086" s="25"/>
      <c r="D1086" s="25"/>
    </row>
    <row r="1087" spans="3:4">
      <c r="C1087" s="25"/>
      <c r="D1087" s="25"/>
    </row>
    <row r="1088" spans="3:4">
      <c r="C1088" s="25"/>
      <c r="D1088" s="25"/>
    </row>
    <row r="1089" spans="3:4">
      <c r="C1089" s="25"/>
      <c r="D1089" s="25"/>
    </row>
    <row r="1090" spans="3:4">
      <c r="C1090" s="25"/>
      <c r="D1090" s="25"/>
    </row>
    <row r="1091" spans="3:4">
      <c r="C1091" s="25"/>
      <c r="D1091" s="25"/>
    </row>
    <row r="1092" spans="3:4">
      <c r="C1092" s="25"/>
      <c r="D1092" s="25"/>
    </row>
    <row r="1093" spans="3:4">
      <c r="C1093" s="25"/>
      <c r="D1093" s="25"/>
    </row>
    <row r="1094" spans="3:4">
      <c r="C1094" s="25"/>
      <c r="D1094" s="25"/>
    </row>
    <row r="1095" spans="3:4">
      <c r="C1095" s="25"/>
      <c r="D1095" s="25"/>
    </row>
    <row r="1096" spans="3:4">
      <c r="C1096" s="25"/>
      <c r="D1096" s="25"/>
    </row>
    <row r="1097" spans="3:4">
      <c r="C1097" s="25"/>
      <c r="D1097" s="25"/>
    </row>
    <row r="1098" spans="3:4">
      <c r="C1098" s="25"/>
      <c r="D1098" s="25"/>
    </row>
    <row r="1099" spans="3:4">
      <c r="C1099" s="25"/>
      <c r="D1099" s="25"/>
    </row>
    <row r="1100" spans="3:4">
      <c r="C1100" s="25"/>
      <c r="D1100" s="25"/>
    </row>
    <row r="1101" spans="3:4">
      <c r="C1101" s="25"/>
      <c r="D1101" s="25"/>
    </row>
    <row r="1102" spans="3:4">
      <c r="C1102" s="25"/>
      <c r="D1102" s="25"/>
    </row>
    <row r="1103" spans="3:4">
      <c r="C1103" s="25"/>
      <c r="D1103" s="25"/>
    </row>
    <row r="1104" spans="3:4">
      <c r="C1104" s="25"/>
      <c r="D1104" s="25"/>
    </row>
    <row r="1105" spans="3:4">
      <c r="C1105" s="25"/>
      <c r="D1105" s="25"/>
    </row>
    <row r="1106" spans="3:4">
      <c r="C1106" s="25"/>
      <c r="D1106" s="25"/>
    </row>
    <row r="1107" spans="3:4">
      <c r="C1107" s="25"/>
      <c r="D1107" s="25"/>
    </row>
    <row r="1108" spans="3:4">
      <c r="C1108" s="25"/>
      <c r="D1108" s="25"/>
    </row>
    <row r="1109" spans="3:4">
      <c r="C1109" s="25"/>
      <c r="D1109" s="25"/>
    </row>
    <row r="1110" spans="3:4">
      <c r="C1110" s="25"/>
      <c r="D1110" s="25"/>
    </row>
    <row r="1111" spans="3:4">
      <c r="C1111" s="25"/>
      <c r="D1111" s="25"/>
    </row>
    <row r="1112" spans="3:4">
      <c r="C1112" s="25"/>
      <c r="D1112" s="25"/>
    </row>
    <row r="1113" spans="3:4">
      <c r="C1113" s="25"/>
      <c r="D1113" s="25"/>
    </row>
    <row r="1114" spans="3:4">
      <c r="C1114" s="25"/>
      <c r="D1114" s="25"/>
    </row>
    <row r="1115" spans="3:4">
      <c r="C1115" s="25"/>
      <c r="D1115" s="25"/>
    </row>
    <row r="1116" spans="3:4">
      <c r="C1116" s="25"/>
      <c r="D1116" s="25"/>
    </row>
    <row r="1117" spans="3:4">
      <c r="C1117" s="25"/>
      <c r="D1117" s="25"/>
    </row>
    <row r="1118" spans="3:4">
      <c r="C1118" s="25"/>
      <c r="D1118" s="25"/>
    </row>
    <row r="1119" spans="3:4">
      <c r="C1119" s="25"/>
      <c r="D1119" s="25"/>
    </row>
    <row r="1120" spans="3:4">
      <c r="C1120" s="25"/>
      <c r="D1120" s="25"/>
    </row>
    <row r="1121" spans="3:4">
      <c r="C1121" s="25"/>
      <c r="D1121" s="25"/>
    </row>
    <row r="1122" spans="3:4">
      <c r="C1122" s="25"/>
      <c r="D1122" s="25"/>
    </row>
    <row r="1123" spans="3:4">
      <c r="C1123" s="25"/>
      <c r="D1123" s="25"/>
    </row>
    <row r="1124" spans="3:4">
      <c r="C1124" s="25"/>
      <c r="D1124" s="25"/>
    </row>
    <row r="1125" spans="3:4">
      <c r="C1125" s="25"/>
      <c r="D1125" s="25"/>
    </row>
    <row r="1126" spans="3:4">
      <c r="C1126" s="25"/>
      <c r="D1126" s="25"/>
    </row>
    <row r="1127" spans="3:4">
      <c r="C1127" s="25"/>
      <c r="D1127" s="25"/>
    </row>
    <row r="1128" spans="3:4">
      <c r="C1128" s="25"/>
      <c r="D1128" s="25"/>
    </row>
    <row r="1129" spans="3:4">
      <c r="C1129" s="25"/>
      <c r="D1129" s="25"/>
    </row>
    <row r="1130" spans="3:4">
      <c r="C1130" s="25"/>
      <c r="D1130" s="25"/>
    </row>
    <row r="1131" spans="3:4">
      <c r="C1131" s="25"/>
      <c r="D1131" s="25"/>
    </row>
    <row r="1132" spans="3:4">
      <c r="C1132" s="25"/>
      <c r="D1132" s="25"/>
    </row>
    <row r="1133" spans="3:4">
      <c r="C1133" s="25"/>
      <c r="D1133" s="25"/>
    </row>
    <row r="1134" spans="3:4">
      <c r="C1134" s="25"/>
      <c r="D1134" s="25"/>
    </row>
    <row r="1135" spans="3:4">
      <c r="C1135" s="25"/>
      <c r="D1135" s="25"/>
    </row>
    <row r="1136" spans="3:4">
      <c r="C1136" s="25"/>
      <c r="D1136" s="25"/>
    </row>
    <row r="1137" spans="3:4">
      <c r="C1137" s="25"/>
      <c r="D1137" s="25"/>
    </row>
    <row r="1138" spans="3:4">
      <c r="C1138" s="25"/>
      <c r="D1138" s="25"/>
    </row>
    <row r="1139" spans="3:4">
      <c r="C1139" s="25"/>
      <c r="D1139" s="25"/>
    </row>
    <row r="1140" spans="3:4">
      <c r="C1140" s="25"/>
      <c r="D1140" s="25"/>
    </row>
    <row r="1141" spans="3:4">
      <c r="C1141" s="25"/>
      <c r="D1141" s="25"/>
    </row>
    <row r="1142" spans="3:4">
      <c r="C1142" s="25"/>
      <c r="D1142" s="25"/>
    </row>
    <row r="1143" spans="3:4">
      <c r="C1143" s="25"/>
      <c r="D1143" s="25"/>
    </row>
    <row r="1144" spans="3:4">
      <c r="C1144" s="25"/>
      <c r="D1144" s="25"/>
    </row>
    <row r="1145" spans="3:4">
      <c r="C1145" s="25"/>
      <c r="D1145" s="25"/>
    </row>
    <row r="1146" spans="3:4">
      <c r="C1146" s="25"/>
      <c r="D1146" s="25"/>
    </row>
    <row r="1147" spans="3:4">
      <c r="C1147" s="25"/>
      <c r="D1147" s="25"/>
    </row>
    <row r="1148" spans="3:4">
      <c r="C1148" s="25"/>
      <c r="D1148" s="25"/>
    </row>
    <row r="1149" spans="3:4">
      <c r="C1149" s="25"/>
      <c r="D1149" s="25"/>
    </row>
    <row r="1150" spans="3:4">
      <c r="C1150" s="25"/>
      <c r="D1150" s="25"/>
    </row>
    <row r="1151" spans="3:4">
      <c r="C1151" s="25"/>
      <c r="D1151" s="25"/>
    </row>
    <row r="1152" spans="3:4">
      <c r="C1152" s="25"/>
      <c r="D1152" s="25"/>
    </row>
    <row r="1153" spans="3:4">
      <c r="C1153" s="25"/>
      <c r="D1153" s="25"/>
    </row>
    <row r="1154" spans="3:4">
      <c r="C1154" s="25"/>
      <c r="D1154" s="25"/>
    </row>
    <row r="1155" spans="3:4">
      <c r="C1155" s="25"/>
      <c r="D1155" s="25"/>
    </row>
    <row r="1156" spans="3:4">
      <c r="C1156" s="25"/>
      <c r="D1156" s="25"/>
    </row>
    <row r="1157" spans="3:4">
      <c r="C1157" s="25"/>
      <c r="D1157" s="25"/>
    </row>
    <row r="1158" spans="3:4">
      <c r="C1158" s="25"/>
      <c r="D1158" s="25"/>
    </row>
    <row r="1159" spans="3:4">
      <c r="C1159" s="25"/>
      <c r="D1159" s="25"/>
    </row>
    <row r="1160" spans="3:4">
      <c r="C1160" s="25"/>
      <c r="D1160" s="25"/>
    </row>
    <row r="1161" spans="3:4">
      <c r="C1161" s="25"/>
      <c r="D1161" s="25"/>
    </row>
    <row r="1162" spans="3:4">
      <c r="C1162" s="25"/>
      <c r="D1162" s="25"/>
    </row>
    <row r="1163" spans="3:4">
      <c r="C1163" s="25"/>
      <c r="D1163" s="25"/>
    </row>
    <row r="1164" spans="3:4">
      <c r="C1164" s="25"/>
      <c r="D1164" s="25"/>
    </row>
    <row r="1165" spans="3:4">
      <c r="C1165" s="25"/>
      <c r="D1165" s="25"/>
    </row>
    <row r="1166" spans="3:4">
      <c r="C1166" s="25"/>
      <c r="D1166" s="25"/>
    </row>
    <row r="1167" spans="3:4">
      <c r="C1167" s="25"/>
      <c r="D1167" s="25"/>
    </row>
    <row r="1168" spans="3:4">
      <c r="C1168" s="25"/>
      <c r="D1168" s="25"/>
    </row>
    <row r="1169" spans="3:4">
      <c r="C1169" s="25"/>
      <c r="D1169" s="25"/>
    </row>
    <row r="1170" spans="3:4">
      <c r="C1170" s="25"/>
      <c r="D1170" s="25"/>
    </row>
    <row r="1171" spans="3:4">
      <c r="C1171" s="25"/>
      <c r="D1171" s="25"/>
    </row>
    <row r="1172" spans="3:4">
      <c r="C1172" s="25"/>
      <c r="D1172" s="25"/>
    </row>
    <row r="1173" spans="3:4">
      <c r="C1173" s="25"/>
      <c r="D1173" s="25"/>
    </row>
    <row r="1174" spans="3:4">
      <c r="C1174" s="25"/>
      <c r="D1174" s="25"/>
    </row>
    <row r="1175" spans="3:4">
      <c r="C1175" s="25"/>
      <c r="D1175" s="25"/>
    </row>
    <row r="1176" spans="3:4">
      <c r="C1176" s="25"/>
      <c r="D1176" s="25"/>
    </row>
    <row r="1177" spans="3:4">
      <c r="C1177" s="25"/>
      <c r="D1177" s="25"/>
    </row>
    <row r="1178" spans="3:4">
      <c r="C1178" s="25"/>
      <c r="D1178" s="25"/>
    </row>
    <row r="1179" spans="3:4">
      <c r="C1179" s="25"/>
      <c r="D1179" s="25"/>
    </row>
    <row r="1180" spans="3:4">
      <c r="C1180" s="25"/>
      <c r="D1180" s="25"/>
    </row>
    <row r="1181" spans="3:4">
      <c r="C1181" s="25"/>
      <c r="D1181" s="25"/>
    </row>
    <row r="1182" spans="3:4">
      <c r="C1182" s="25"/>
      <c r="D1182" s="25"/>
    </row>
    <row r="1183" spans="3:4">
      <c r="C1183" s="25"/>
      <c r="D1183" s="25"/>
    </row>
    <row r="1184" spans="3:4">
      <c r="C1184" s="25"/>
      <c r="D1184" s="25"/>
    </row>
    <row r="1185" spans="3:4">
      <c r="C1185" s="25"/>
      <c r="D1185" s="25"/>
    </row>
    <row r="1186" spans="3:4">
      <c r="C1186" s="25"/>
      <c r="D1186" s="25"/>
    </row>
    <row r="1187" spans="3:4">
      <c r="C1187" s="25"/>
      <c r="D1187" s="25"/>
    </row>
    <row r="1188" spans="3:4">
      <c r="C1188" s="25"/>
      <c r="D1188" s="25"/>
    </row>
    <row r="1189" spans="3:4">
      <c r="C1189" s="25"/>
      <c r="D1189" s="25"/>
    </row>
    <row r="1190" spans="3:4">
      <c r="C1190" s="25"/>
      <c r="D1190" s="25"/>
    </row>
    <row r="1191" spans="3:4">
      <c r="C1191" s="25"/>
      <c r="D1191" s="25"/>
    </row>
    <row r="1192" spans="3:4">
      <c r="C1192" s="25"/>
      <c r="D1192" s="25"/>
    </row>
    <row r="1193" spans="3:4">
      <c r="C1193" s="25"/>
      <c r="D1193" s="25"/>
    </row>
    <row r="1194" spans="3:4">
      <c r="C1194" s="25"/>
      <c r="D1194" s="25"/>
    </row>
    <row r="1195" spans="3:4">
      <c r="C1195" s="25"/>
      <c r="D1195" s="25"/>
    </row>
    <row r="1196" spans="3:4">
      <c r="C1196" s="25"/>
      <c r="D1196" s="25"/>
    </row>
    <row r="1197" spans="3:4">
      <c r="C1197" s="25"/>
      <c r="D1197" s="25"/>
    </row>
    <row r="1198" spans="3:4">
      <c r="C1198" s="25"/>
      <c r="D1198" s="25"/>
    </row>
    <row r="1199" spans="3:4">
      <c r="C1199" s="25"/>
      <c r="D1199" s="25"/>
    </row>
    <row r="1200" spans="3:4">
      <c r="C1200" s="25"/>
      <c r="D1200" s="25"/>
    </row>
    <row r="1201" spans="3:4">
      <c r="C1201" s="25"/>
      <c r="D1201" s="25"/>
    </row>
    <row r="1202" spans="3:4">
      <c r="C1202" s="25"/>
      <c r="D1202" s="25"/>
    </row>
    <row r="1203" spans="3:4">
      <c r="C1203" s="25"/>
      <c r="D1203" s="25"/>
    </row>
    <row r="1204" spans="3:4">
      <c r="C1204" s="25"/>
      <c r="D1204" s="25"/>
    </row>
    <row r="1205" spans="3:4">
      <c r="C1205" s="25"/>
      <c r="D1205" s="25"/>
    </row>
    <row r="1206" spans="3:4">
      <c r="C1206" s="25"/>
      <c r="D1206" s="25"/>
    </row>
    <row r="1207" spans="3:4">
      <c r="C1207" s="25"/>
      <c r="D1207" s="25"/>
    </row>
    <row r="1208" spans="3:4">
      <c r="C1208" s="25"/>
      <c r="D1208" s="25"/>
    </row>
    <row r="1209" spans="3:4">
      <c r="C1209" s="25"/>
      <c r="D1209" s="25"/>
    </row>
    <row r="1210" spans="3:4">
      <c r="C1210" s="25"/>
      <c r="D1210" s="25"/>
    </row>
    <row r="1211" spans="3:4">
      <c r="C1211" s="25"/>
      <c r="D1211" s="25"/>
    </row>
    <row r="1212" spans="3:4">
      <c r="C1212" s="25"/>
      <c r="D1212" s="25"/>
    </row>
    <row r="1213" spans="3:4">
      <c r="C1213" s="25"/>
      <c r="D1213" s="25"/>
    </row>
    <row r="1214" spans="3:4">
      <c r="C1214" s="25"/>
      <c r="D1214" s="25"/>
    </row>
    <row r="1215" spans="3:4">
      <c r="C1215" s="25"/>
      <c r="D1215" s="25"/>
    </row>
    <row r="1216" spans="3:4">
      <c r="C1216" s="25"/>
      <c r="D1216" s="25"/>
    </row>
    <row r="1217" spans="3:4">
      <c r="C1217" s="25"/>
      <c r="D1217" s="25"/>
    </row>
    <row r="1218" spans="3:4">
      <c r="C1218" s="25"/>
      <c r="D1218" s="25"/>
    </row>
    <row r="1219" spans="3:4">
      <c r="C1219" s="25"/>
      <c r="D1219" s="25"/>
    </row>
    <row r="1220" spans="3:4">
      <c r="C1220" s="25"/>
      <c r="D1220" s="25"/>
    </row>
    <row r="1221" spans="3:4">
      <c r="C1221" s="25"/>
      <c r="D1221" s="25"/>
    </row>
    <row r="1222" spans="3:4">
      <c r="C1222" s="25"/>
      <c r="D1222" s="25"/>
    </row>
    <row r="1223" spans="3:4">
      <c r="C1223" s="25"/>
      <c r="D1223" s="25"/>
    </row>
    <row r="1224" spans="3:4">
      <c r="C1224" s="25"/>
      <c r="D1224" s="25"/>
    </row>
    <row r="1225" spans="3:4">
      <c r="C1225" s="25"/>
      <c r="D1225" s="25"/>
    </row>
    <row r="1226" spans="3:4">
      <c r="C1226" s="25"/>
      <c r="D1226" s="25"/>
    </row>
    <row r="1227" spans="3:4">
      <c r="C1227" s="25"/>
      <c r="D1227" s="25"/>
    </row>
    <row r="1228" spans="3:4">
      <c r="C1228" s="25"/>
      <c r="D1228" s="25"/>
    </row>
    <row r="1229" spans="3:4">
      <c r="C1229" s="25"/>
      <c r="D1229" s="25"/>
    </row>
    <row r="1230" spans="3:4">
      <c r="C1230" s="25"/>
      <c r="D1230" s="25"/>
    </row>
    <row r="1231" spans="3:4">
      <c r="C1231" s="25"/>
      <c r="D1231" s="25"/>
    </row>
    <row r="1232" spans="3:4">
      <c r="C1232" s="25"/>
      <c r="D1232" s="25"/>
    </row>
    <row r="1233" spans="3:4">
      <c r="C1233" s="25"/>
      <c r="D1233" s="25"/>
    </row>
    <row r="1234" spans="3:4">
      <c r="C1234" s="25"/>
      <c r="D1234" s="25"/>
    </row>
    <row r="1235" spans="3:4">
      <c r="C1235" s="25"/>
      <c r="D1235" s="25"/>
    </row>
    <row r="1236" spans="3:4">
      <c r="C1236" s="25"/>
      <c r="D1236" s="25"/>
    </row>
    <row r="1237" spans="3:4">
      <c r="C1237" s="25"/>
      <c r="D1237" s="25"/>
    </row>
    <row r="1238" spans="3:4">
      <c r="C1238" s="25"/>
      <c r="D1238" s="25"/>
    </row>
    <row r="1239" spans="3:4">
      <c r="C1239" s="25"/>
      <c r="D1239" s="25"/>
    </row>
    <row r="1240" spans="3:4">
      <c r="C1240" s="25"/>
      <c r="D1240" s="25"/>
    </row>
    <row r="1241" spans="3:4">
      <c r="C1241" s="25"/>
      <c r="D1241" s="25"/>
    </row>
    <row r="1242" spans="3:4">
      <c r="C1242" s="25"/>
      <c r="D1242" s="25"/>
    </row>
    <row r="1243" spans="3:4">
      <c r="C1243" s="25"/>
      <c r="D1243" s="25"/>
    </row>
    <row r="1244" spans="3:4">
      <c r="C1244" s="25"/>
      <c r="D1244" s="25"/>
    </row>
    <row r="1245" spans="3:4">
      <c r="C1245" s="25"/>
      <c r="D1245" s="25"/>
    </row>
    <row r="1246" spans="3:4">
      <c r="C1246" s="25"/>
      <c r="D1246" s="25"/>
    </row>
    <row r="1247" spans="3:4">
      <c r="C1247" s="25"/>
      <c r="D1247" s="25"/>
    </row>
    <row r="1248" spans="3:4">
      <c r="C1248" s="25"/>
      <c r="D1248" s="25"/>
    </row>
    <row r="1249" spans="3:4">
      <c r="C1249" s="25"/>
      <c r="D1249" s="25"/>
    </row>
    <row r="1250" spans="3:4">
      <c r="C1250" s="25"/>
      <c r="D1250" s="25"/>
    </row>
    <row r="1251" spans="3:4">
      <c r="C1251" s="25"/>
      <c r="D1251" s="25"/>
    </row>
    <row r="1252" spans="3:4">
      <c r="C1252" s="25"/>
      <c r="D1252" s="25"/>
    </row>
    <row r="1253" spans="3:4">
      <c r="C1253" s="25"/>
      <c r="D1253" s="25"/>
    </row>
    <row r="1254" spans="3:4">
      <c r="C1254" s="25"/>
      <c r="D1254" s="25"/>
    </row>
    <row r="1255" spans="3:4">
      <c r="C1255" s="25"/>
      <c r="D1255" s="25"/>
    </row>
    <row r="1256" spans="3:4">
      <c r="C1256" s="25"/>
      <c r="D1256" s="25"/>
    </row>
    <row r="1257" spans="3:4">
      <c r="C1257" s="25"/>
      <c r="D1257" s="25"/>
    </row>
    <row r="1258" spans="3:4">
      <c r="C1258" s="25"/>
      <c r="D1258" s="25"/>
    </row>
    <row r="1259" spans="3:4">
      <c r="C1259" s="25"/>
      <c r="D1259" s="25"/>
    </row>
    <row r="1260" spans="3:4">
      <c r="C1260" s="25"/>
      <c r="D1260" s="25"/>
    </row>
    <row r="1261" spans="3:4">
      <c r="C1261" s="25"/>
      <c r="D1261" s="25"/>
    </row>
    <row r="1262" spans="3:4">
      <c r="C1262" s="25"/>
      <c r="D1262" s="25"/>
    </row>
    <row r="1263" spans="3:4">
      <c r="C1263" s="25"/>
      <c r="D1263" s="25"/>
    </row>
    <row r="1264" spans="3:4">
      <c r="C1264" s="25"/>
      <c r="D1264" s="25"/>
    </row>
    <row r="1265" spans="3:4">
      <c r="C1265" s="25"/>
      <c r="D1265" s="25"/>
    </row>
    <row r="1266" spans="3:4">
      <c r="C1266" s="25"/>
      <c r="D1266" s="25"/>
    </row>
    <row r="1267" spans="3:4">
      <c r="C1267" s="25"/>
      <c r="D1267" s="25"/>
    </row>
    <row r="1268" spans="3:4">
      <c r="C1268" s="25"/>
      <c r="D1268" s="25"/>
    </row>
    <row r="1269" spans="3:4">
      <c r="C1269" s="25"/>
      <c r="D1269" s="25"/>
    </row>
    <row r="1270" spans="3:4">
      <c r="C1270" s="25"/>
      <c r="D1270" s="25"/>
    </row>
    <row r="1271" spans="3:4">
      <c r="C1271" s="25"/>
      <c r="D1271" s="25"/>
    </row>
    <row r="1272" spans="3:4">
      <c r="C1272" s="25"/>
      <c r="D1272" s="25"/>
    </row>
    <row r="1273" spans="3:4">
      <c r="C1273" s="25"/>
      <c r="D1273" s="25"/>
    </row>
    <row r="1274" spans="3:4">
      <c r="C1274" s="25"/>
      <c r="D1274" s="25"/>
    </row>
    <row r="1275" spans="3:4">
      <c r="C1275" s="25"/>
      <c r="D1275" s="25"/>
    </row>
    <row r="1276" spans="3:4">
      <c r="C1276" s="25"/>
      <c r="D1276" s="25"/>
    </row>
    <row r="1277" spans="3:4">
      <c r="C1277" s="25"/>
      <c r="D1277" s="25"/>
    </row>
    <row r="1278" spans="3:4">
      <c r="C1278" s="25"/>
      <c r="D1278" s="25"/>
    </row>
    <row r="1279" spans="3:4">
      <c r="C1279" s="25"/>
      <c r="D1279" s="25"/>
    </row>
    <row r="1280" spans="3:4">
      <c r="C1280" s="25"/>
      <c r="D1280" s="25"/>
    </row>
    <row r="1281" spans="3:4">
      <c r="C1281" s="25"/>
      <c r="D1281" s="25"/>
    </row>
    <row r="1282" spans="3:4">
      <c r="C1282" s="25"/>
      <c r="D1282" s="25"/>
    </row>
    <row r="1283" spans="3:4">
      <c r="C1283" s="25"/>
      <c r="D1283" s="25"/>
    </row>
    <row r="1284" spans="3:4">
      <c r="C1284" s="25"/>
      <c r="D1284" s="25"/>
    </row>
    <row r="1285" spans="3:4">
      <c r="C1285" s="25"/>
      <c r="D1285" s="25"/>
    </row>
    <row r="1286" spans="3:4">
      <c r="C1286" s="25"/>
      <c r="D1286" s="25"/>
    </row>
    <row r="1287" spans="3:4">
      <c r="C1287" s="25"/>
      <c r="D1287" s="25"/>
    </row>
    <row r="1288" spans="3:4">
      <c r="C1288" s="25"/>
      <c r="D1288" s="25"/>
    </row>
    <row r="1289" spans="3:4">
      <c r="C1289" s="25"/>
      <c r="D1289" s="25"/>
    </row>
    <row r="1290" spans="3:4">
      <c r="C1290" s="25"/>
      <c r="D1290" s="25"/>
    </row>
    <row r="1291" spans="3:4">
      <c r="C1291" s="25"/>
      <c r="D1291" s="25"/>
    </row>
    <row r="1292" spans="3:4">
      <c r="C1292" s="25"/>
      <c r="D1292" s="25"/>
    </row>
    <row r="1293" spans="3:4">
      <c r="C1293" s="25"/>
      <c r="D1293" s="25"/>
    </row>
    <row r="1294" spans="3:4">
      <c r="C1294" s="25"/>
      <c r="D1294" s="25"/>
    </row>
    <row r="1295" spans="3:4">
      <c r="C1295" s="25"/>
      <c r="D1295" s="25"/>
    </row>
    <row r="1296" spans="3:4">
      <c r="C1296" s="25"/>
      <c r="D1296" s="25"/>
    </row>
    <row r="1297" spans="3:4">
      <c r="C1297" s="25"/>
      <c r="D1297" s="25"/>
    </row>
    <row r="1298" spans="3:4">
      <c r="C1298" s="25"/>
      <c r="D1298" s="25"/>
    </row>
    <row r="1299" spans="3:4">
      <c r="C1299" s="25"/>
      <c r="D1299" s="25"/>
    </row>
    <row r="1300" spans="3:4">
      <c r="C1300" s="25"/>
      <c r="D1300" s="25"/>
    </row>
    <row r="1301" spans="3:4">
      <c r="C1301" s="25"/>
      <c r="D1301" s="25"/>
    </row>
    <row r="1302" spans="3:4">
      <c r="C1302" s="25"/>
      <c r="D1302" s="25"/>
    </row>
    <row r="1303" spans="3:4">
      <c r="C1303" s="25"/>
      <c r="D1303" s="25"/>
    </row>
    <row r="1304" spans="3:4">
      <c r="C1304" s="25"/>
      <c r="D1304" s="25"/>
    </row>
    <row r="1305" spans="3:4">
      <c r="C1305" s="25"/>
      <c r="D1305" s="25"/>
    </row>
    <row r="1306" spans="3:4">
      <c r="C1306" s="25"/>
      <c r="D1306" s="25"/>
    </row>
    <row r="1307" spans="3:4">
      <c r="C1307" s="25"/>
      <c r="D1307" s="25"/>
    </row>
    <row r="1308" spans="3:4">
      <c r="C1308" s="25"/>
      <c r="D1308" s="25"/>
    </row>
    <row r="1309" spans="3:4">
      <c r="C1309" s="25"/>
      <c r="D1309" s="25"/>
    </row>
    <row r="1310" spans="3:4">
      <c r="C1310" s="25"/>
      <c r="D1310" s="25"/>
    </row>
    <row r="1311" spans="3:4">
      <c r="C1311" s="25"/>
      <c r="D1311" s="25"/>
    </row>
    <row r="1312" spans="3:4">
      <c r="C1312" s="25"/>
      <c r="D1312" s="25"/>
    </row>
    <row r="1313" spans="3:4">
      <c r="C1313" s="25"/>
      <c r="D1313" s="25"/>
    </row>
    <row r="1314" spans="3:4">
      <c r="C1314" s="25"/>
      <c r="D1314" s="25"/>
    </row>
    <row r="1315" spans="3:4">
      <c r="C1315" s="25"/>
      <c r="D1315" s="25"/>
    </row>
    <row r="1316" spans="3:4">
      <c r="C1316" s="25"/>
      <c r="D1316" s="25"/>
    </row>
    <row r="1317" spans="3:4">
      <c r="C1317" s="25"/>
      <c r="D1317" s="25"/>
    </row>
    <row r="1318" spans="3:4">
      <c r="C1318" s="25"/>
      <c r="D1318" s="25"/>
    </row>
    <row r="1319" spans="3:4">
      <c r="C1319" s="25"/>
      <c r="D1319" s="25"/>
    </row>
    <row r="1320" spans="3:4">
      <c r="C1320" s="25"/>
      <c r="D1320" s="25"/>
    </row>
    <row r="1321" spans="3:4">
      <c r="C1321" s="25"/>
      <c r="D1321" s="25"/>
    </row>
    <row r="1322" spans="3:4">
      <c r="C1322" s="25"/>
      <c r="D1322" s="25"/>
    </row>
    <row r="1323" spans="3:4">
      <c r="C1323" s="25"/>
      <c r="D1323" s="25"/>
    </row>
    <row r="1324" spans="3:4">
      <c r="C1324" s="25"/>
      <c r="D1324" s="25"/>
    </row>
    <row r="1325" spans="3:4">
      <c r="C1325" s="25"/>
      <c r="D1325" s="25"/>
    </row>
    <row r="1326" spans="3:4">
      <c r="C1326" s="25"/>
      <c r="D1326" s="25"/>
    </row>
    <row r="1327" spans="3:4">
      <c r="C1327" s="25"/>
      <c r="D1327" s="25"/>
    </row>
    <row r="1328" spans="3:4">
      <c r="C1328" s="25"/>
      <c r="D1328" s="25"/>
    </row>
    <row r="1329" spans="3:4">
      <c r="C1329" s="25"/>
      <c r="D1329" s="25"/>
    </row>
    <row r="1330" spans="3:4">
      <c r="C1330" s="25"/>
      <c r="D1330" s="25"/>
    </row>
    <row r="1331" spans="3:4">
      <c r="C1331" s="25"/>
      <c r="D1331" s="25"/>
    </row>
    <row r="1332" spans="3:4">
      <c r="C1332" s="25"/>
      <c r="D1332" s="25"/>
    </row>
    <row r="1333" spans="3:4">
      <c r="C1333" s="25"/>
      <c r="D1333" s="25"/>
    </row>
    <row r="1334" spans="3:4">
      <c r="C1334" s="25"/>
      <c r="D1334" s="25"/>
    </row>
    <row r="1335" spans="3:4">
      <c r="C1335" s="25"/>
      <c r="D1335" s="25"/>
    </row>
    <row r="1336" spans="3:4">
      <c r="C1336" s="25"/>
      <c r="D1336" s="25"/>
    </row>
    <row r="1337" spans="3:4">
      <c r="C1337" s="25"/>
      <c r="D1337" s="25"/>
    </row>
    <row r="1338" spans="3:4">
      <c r="C1338" s="25"/>
      <c r="D1338" s="25"/>
    </row>
    <row r="1339" spans="3:4">
      <c r="C1339" s="25"/>
      <c r="D1339" s="25"/>
    </row>
    <row r="1340" spans="3:4">
      <c r="C1340" s="25"/>
      <c r="D1340" s="25"/>
    </row>
    <row r="1341" spans="3:4">
      <c r="C1341" s="25"/>
      <c r="D1341" s="25"/>
    </row>
    <row r="1342" spans="3:4">
      <c r="C1342" s="25"/>
      <c r="D1342" s="25"/>
    </row>
    <row r="1343" spans="3:4">
      <c r="C1343" s="25"/>
      <c r="D1343" s="25"/>
    </row>
    <row r="1344" spans="3:4">
      <c r="C1344" s="25"/>
      <c r="D1344" s="25"/>
    </row>
    <row r="1345" spans="3:4">
      <c r="C1345" s="25"/>
      <c r="D1345" s="25"/>
    </row>
    <row r="1346" spans="3:4">
      <c r="C1346" s="25"/>
      <c r="D1346" s="25"/>
    </row>
    <row r="1347" spans="3:4">
      <c r="C1347" s="25"/>
      <c r="D1347" s="25"/>
    </row>
    <row r="1348" spans="3:4">
      <c r="C1348" s="25"/>
      <c r="D1348" s="25"/>
    </row>
    <row r="1349" spans="3:4">
      <c r="C1349" s="25"/>
      <c r="D1349" s="25"/>
    </row>
    <row r="1350" spans="3:4">
      <c r="C1350" s="25"/>
      <c r="D1350" s="25"/>
    </row>
    <row r="1351" spans="3:4">
      <c r="C1351" s="25"/>
      <c r="D1351" s="25"/>
    </row>
    <row r="1352" spans="3:4">
      <c r="C1352" s="25"/>
      <c r="D1352" s="25"/>
    </row>
    <row r="1353" spans="3:4">
      <c r="C1353" s="25"/>
      <c r="D1353" s="25"/>
    </row>
    <row r="1354" spans="3:4">
      <c r="C1354" s="25"/>
      <c r="D1354" s="25"/>
    </row>
    <row r="1355" spans="3:4">
      <c r="C1355" s="25"/>
      <c r="D1355" s="25"/>
    </row>
    <row r="1356" spans="3:4">
      <c r="C1356" s="25"/>
      <c r="D1356" s="25"/>
    </row>
    <row r="1357" spans="3:4">
      <c r="C1357" s="25"/>
      <c r="D1357" s="25"/>
    </row>
    <row r="1358" spans="3:4">
      <c r="C1358" s="25"/>
      <c r="D1358" s="25"/>
    </row>
    <row r="1359" spans="3:4">
      <c r="C1359" s="25"/>
      <c r="D1359" s="25"/>
    </row>
    <row r="1360" spans="3:4">
      <c r="C1360" s="25"/>
      <c r="D1360" s="25"/>
    </row>
    <row r="1361" spans="3:4">
      <c r="C1361" s="25"/>
      <c r="D1361" s="25"/>
    </row>
    <row r="1362" spans="3:4">
      <c r="C1362" s="25"/>
      <c r="D1362" s="25"/>
    </row>
    <row r="1363" spans="3:4">
      <c r="C1363" s="25"/>
      <c r="D1363" s="25"/>
    </row>
    <row r="1364" spans="3:4">
      <c r="C1364" s="25"/>
      <c r="D1364" s="25"/>
    </row>
    <row r="1365" spans="3:4">
      <c r="C1365" s="25"/>
      <c r="D1365" s="25"/>
    </row>
    <row r="1366" spans="3:4">
      <c r="C1366" s="25"/>
      <c r="D1366" s="25"/>
    </row>
    <row r="1367" spans="3:4">
      <c r="C1367" s="25"/>
      <c r="D1367" s="25"/>
    </row>
    <row r="1368" spans="3:4">
      <c r="C1368" s="25"/>
      <c r="D1368" s="25"/>
    </row>
    <row r="1369" spans="3:4">
      <c r="C1369" s="25"/>
      <c r="D1369" s="25"/>
    </row>
    <row r="1370" spans="3:4">
      <c r="C1370" s="25"/>
      <c r="D1370" s="25"/>
    </row>
    <row r="1371" spans="3:4">
      <c r="C1371" s="25"/>
      <c r="D1371" s="25"/>
    </row>
    <row r="1372" spans="3:4">
      <c r="C1372" s="25"/>
      <c r="D1372" s="25"/>
    </row>
    <row r="1373" spans="3:4">
      <c r="C1373" s="25"/>
      <c r="D1373" s="25"/>
    </row>
    <row r="1374" spans="3:4">
      <c r="C1374" s="25"/>
      <c r="D1374" s="25"/>
    </row>
    <row r="1375" spans="3:4">
      <c r="C1375" s="25"/>
      <c r="D1375" s="25"/>
    </row>
    <row r="1376" spans="3:4">
      <c r="C1376" s="25"/>
      <c r="D1376" s="25"/>
    </row>
    <row r="1377" spans="3:4">
      <c r="C1377" s="25"/>
      <c r="D1377" s="25"/>
    </row>
    <row r="1378" spans="3:4">
      <c r="C1378" s="25"/>
      <c r="D1378" s="25"/>
    </row>
    <row r="1379" spans="3:4">
      <c r="C1379" s="25"/>
      <c r="D1379" s="25"/>
    </row>
    <row r="1380" spans="3:4">
      <c r="C1380" s="25"/>
      <c r="D1380" s="25"/>
    </row>
    <row r="1381" spans="3:4">
      <c r="C1381" s="25"/>
      <c r="D1381" s="25"/>
    </row>
    <row r="1382" spans="3:4">
      <c r="C1382" s="25"/>
      <c r="D1382" s="25"/>
    </row>
    <row r="1383" spans="3:4">
      <c r="C1383" s="25"/>
      <c r="D1383" s="25"/>
    </row>
    <row r="1384" spans="3:4">
      <c r="C1384" s="25"/>
      <c r="D1384" s="25"/>
    </row>
    <row r="1385" spans="3:4">
      <c r="C1385" s="25"/>
      <c r="D1385" s="25"/>
    </row>
    <row r="1386" spans="3:4">
      <c r="C1386" s="25"/>
      <c r="D1386" s="25"/>
    </row>
    <row r="1387" spans="3:4">
      <c r="C1387" s="25"/>
      <c r="D1387" s="25"/>
    </row>
    <row r="1388" spans="3:4">
      <c r="C1388" s="25"/>
      <c r="D1388" s="25"/>
    </row>
    <row r="1389" spans="3:4">
      <c r="C1389" s="25"/>
      <c r="D1389" s="25"/>
    </row>
    <row r="1390" spans="3:4">
      <c r="C1390" s="25"/>
      <c r="D1390" s="25"/>
    </row>
    <row r="1391" spans="3:4">
      <c r="C1391" s="25"/>
      <c r="D1391" s="25"/>
    </row>
    <row r="1392" spans="3:4">
      <c r="C1392" s="25"/>
      <c r="D1392" s="25"/>
    </row>
    <row r="1393" spans="3:4">
      <c r="C1393" s="25"/>
      <c r="D1393" s="25"/>
    </row>
    <row r="1394" spans="3:4">
      <c r="C1394" s="25"/>
      <c r="D1394" s="25"/>
    </row>
    <row r="1395" spans="3:4">
      <c r="C1395" s="25"/>
      <c r="D1395" s="25"/>
    </row>
    <row r="1396" spans="3:4">
      <c r="C1396" s="25"/>
      <c r="D1396" s="25"/>
    </row>
    <row r="1397" spans="3:4">
      <c r="C1397" s="25"/>
      <c r="D1397" s="25"/>
    </row>
    <row r="1398" spans="3:4">
      <c r="C1398" s="25"/>
      <c r="D1398" s="25"/>
    </row>
    <row r="1399" spans="3:4">
      <c r="C1399" s="25"/>
      <c r="D1399" s="25"/>
    </row>
    <row r="1400" spans="3:4">
      <c r="C1400" s="25"/>
      <c r="D1400" s="25"/>
    </row>
    <row r="1401" spans="3:4">
      <c r="C1401" s="25"/>
      <c r="D1401" s="25"/>
    </row>
    <row r="1402" spans="3:4">
      <c r="C1402" s="25"/>
      <c r="D1402" s="25"/>
    </row>
    <row r="1403" spans="3:4">
      <c r="C1403" s="25"/>
      <c r="D1403" s="25"/>
    </row>
    <row r="1404" spans="3:4">
      <c r="C1404" s="25"/>
      <c r="D1404" s="25"/>
    </row>
    <row r="1405" spans="3:4">
      <c r="C1405" s="25"/>
      <c r="D1405" s="25"/>
    </row>
    <row r="1406" spans="3:4">
      <c r="C1406" s="25"/>
      <c r="D1406" s="25"/>
    </row>
    <row r="1407" spans="3:4">
      <c r="C1407" s="25"/>
      <c r="D1407" s="25"/>
    </row>
    <row r="1408" spans="3:4">
      <c r="C1408" s="25"/>
      <c r="D1408" s="25"/>
    </row>
    <row r="1409" spans="3:4">
      <c r="C1409" s="25"/>
      <c r="D1409" s="25"/>
    </row>
    <row r="1410" spans="3:4">
      <c r="C1410" s="25"/>
      <c r="D1410" s="25"/>
    </row>
    <row r="1411" spans="3:4">
      <c r="C1411" s="25"/>
      <c r="D1411" s="25"/>
    </row>
    <row r="1412" spans="3:4">
      <c r="C1412" s="25"/>
      <c r="D1412" s="25"/>
    </row>
    <row r="1413" spans="3:4">
      <c r="C1413" s="25"/>
      <c r="D1413" s="25"/>
    </row>
    <row r="1414" spans="3:4">
      <c r="C1414" s="25"/>
      <c r="D1414" s="25"/>
    </row>
    <row r="1415" spans="3:4">
      <c r="C1415" s="25"/>
      <c r="D1415" s="25"/>
    </row>
    <row r="1416" spans="3:4">
      <c r="C1416" s="25"/>
      <c r="D1416" s="25"/>
    </row>
    <row r="1417" spans="3:4">
      <c r="C1417" s="25"/>
      <c r="D1417" s="25"/>
    </row>
    <row r="1418" spans="3:4">
      <c r="C1418" s="25"/>
      <c r="D1418" s="25"/>
    </row>
    <row r="1419" spans="3:4">
      <c r="C1419" s="25"/>
      <c r="D1419" s="25"/>
    </row>
    <row r="1420" spans="3:4">
      <c r="C1420" s="25"/>
      <c r="D1420" s="25"/>
    </row>
    <row r="1421" spans="3:4">
      <c r="C1421" s="25"/>
      <c r="D1421" s="25"/>
    </row>
    <row r="1422" spans="3:4">
      <c r="C1422" s="25"/>
      <c r="D1422" s="25"/>
    </row>
    <row r="1423" spans="3:4">
      <c r="C1423" s="25"/>
      <c r="D1423" s="25"/>
    </row>
    <row r="1424" spans="3:4">
      <c r="C1424" s="25"/>
      <c r="D1424" s="25"/>
    </row>
    <row r="1425" spans="3:4">
      <c r="C1425" s="25"/>
      <c r="D1425" s="25"/>
    </row>
    <row r="1426" spans="3:4">
      <c r="C1426" s="25"/>
      <c r="D1426" s="25"/>
    </row>
    <row r="1427" spans="3:4">
      <c r="C1427" s="25"/>
      <c r="D1427" s="25"/>
    </row>
    <row r="1428" spans="3:4">
      <c r="C1428" s="25"/>
      <c r="D1428" s="25"/>
    </row>
    <row r="1429" spans="3:4">
      <c r="C1429" s="25"/>
      <c r="D1429" s="25"/>
    </row>
    <row r="1430" spans="3:4">
      <c r="C1430" s="25"/>
      <c r="D1430" s="25"/>
    </row>
    <row r="1431" spans="3:4">
      <c r="C1431" s="25"/>
      <c r="D1431" s="25"/>
    </row>
    <row r="1432" spans="3:4">
      <c r="C1432" s="25"/>
      <c r="D1432" s="25"/>
    </row>
    <row r="1433" spans="3:4">
      <c r="C1433" s="25"/>
      <c r="D1433" s="25"/>
    </row>
    <row r="1434" spans="3:4">
      <c r="C1434" s="25"/>
      <c r="D1434" s="25"/>
    </row>
    <row r="1435" spans="3:4">
      <c r="C1435" s="25"/>
      <c r="D1435" s="25"/>
    </row>
    <row r="1436" spans="3:4">
      <c r="C1436" s="25"/>
      <c r="D1436" s="25"/>
    </row>
    <row r="1437" spans="3:4">
      <c r="C1437" s="25"/>
      <c r="D1437" s="25"/>
    </row>
    <row r="1438" spans="3:4">
      <c r="C1438" s="25"/>
      <c r="D1438" s="25"/>
    </row>
    <row r="1439" spans="3:4">
      <c r="C1439" s="25"/>
      <c r="D1439" s="25"/>
    </row>
    <row r="1440" spans="3:4">
      <c r="C1440" s="25"/>
      <c r="D1440" s="25"/>
    </row>
    <row r="1441" spans="3:4">
      <c r="C1441" s="25"/>
      <c r="D1441" s="25"/>
    </row>
    <row r="1442" spans="3:4">
      <c r="C1442" s="25"/>
      <c r="D1442" s="25"/>
    </row>
    <row r="1443" spans="3:4">
      <c r="C1443" s="25"/>
      <c r="D1443" s="25"/>
    </row>
    <row r="1444" spans="3:4">
      <c r="C1444" s="25"/>
      <c r="D1444" s="25"/>
    </row>
    <row r="1445" spans="3:4">
      <c r="C1445" s="25"/>
      <c r="D1445" s="25"/>
    </row>
    <row r="1446" spans="3:4">
      <c r="C1446" s="25"/>
      <c r="D1446" s="25"/>
    </row>
    <row r="1447" spans="3:4">
      <c r="C1447" s="25"/>
      <c r="D1447" s="25"/>
    </row>
    <row r="1448" spans="3:4">
      <c r="C1448" s="25"/>
      <c r="D1448" s="25"/>
    </row>
    <row r="1449" spans="3:4">
      <c r="C1449" s="25"/>
      <c r="D1449" s="25"/>
    </row>
    <row r="1450" spans="3:4">
      <c r="C1450" s="25"/>
      <c r="D1450" s="25"/>
    </row>
    <row r="1451" spans="3:4">
      <c r="C1451" s="25"/>
      <c r="D1451" s="25"/>
    </row>
    <row r="1452" spans="3:4">
      <c r="C1452" s="25"/>
      <c r="D1452" s="25"/>
    </row>
    <row r="1453" spans="3:4">
      <c r="C1453" s="25"/>
      <c r="D1453" s="25"/>
    </row>
    <row r="1454" spans="3:4">
      <c r="C1454" s="25"/>
      <c r="D1454" s="25"/>
    </row>
    <row r="1455" spans="3:4">
      <c r="C1455" s="25"/>
      <c r="D1455" s="25"/>
    </row>
    <row r="1456" spans="3:4">
      <c r="C1456" s="25"/>
      <c r="D1456" s="25"/>
    </row>
    <row r="1457" spans="3:4">
      <c r="C1457" s="25"/>
      <c r="D1457" s="25"/>
    </row>
    <row r="1458" spans="3:4">
      <c r="C1458" s="25"/>
      <c r="D1458" s="25"/>
    </row>
    <row r="1459" spans="3:4">
      <c r="C1459" s="25"/>
      <c r="D1459" s="25"/>
    </row>
    <row r="1460" spans="3:4">
      <c r="C1460" s="25"/>
      <c r="D1460" s="25"/>
    </row>
    <row r="1461" spans="3:4">
      <c r="C1461" s="25"/>
      <c r="D1461" s="25"/>
    </row>
    <row r="1462" spans="3:4">
      <c r="C1462" s="25"/>
      <c r="D1462" s="25"/>
    </row>
    <row r="1463" spans="3:4">
      <c r="C1463" s="25"/>
      <c r="D1463" s="25"/>
    </row>
    <row r="1464" spans="3:4">
      <c r="C1464" s="25"/>
      <c r="D1464" s="25"/>
    </row>
    <row r="1465" spans="3:4">
      <c r="C1465" s="25"/>
      <c r="D1465" s="25"/>
    </row>
    <row r="1466" spans="3:4">
      <c r="C1466" s="25"/>
      <c r="D1466" s="25"/>
    </row>
    <row r="1467" spans="3:4">
      <c r="C1467" s="25"/>
      <c r="D1467" s="25"/>
    </row>
    <row r="1468" spans="3:4">
      <c r="C1468" s="25"/>
      <c r="D1468" s="25"/>
    </row>
    <row r="1469" spans="3:4">
      <c r="C1469" s="25"/>
      <c r="D1469" s="25"/>
    </row>
    <row r="1470" spans="3:4">
      <c r="C1470" s="25"/>
      <c r="D1470" s="25"/>
    </row>
    <row r="1471" spans="3:4">
      <c r="C1471" s="25"/>
      <c r="D1471" s="25"/>
    </row>
    <row r="1472" spans="3:4">
      <c r="C1472" s="25"/>
      <c r="D1472" s="25"/>
    </row>
    <row r="1473" spans="3:4">
      <c r="C1473" s="25"/>
      <c r="D1473" s="25"/>
    </row>
    <row r="1474" spans="3:4">
      <c r="C1474" s="25"/>
      <c r="D1474" s="25"/>
    </row>
    <row r="1475" spans="3:4">
      <c r="C1475" s="25"/>
      <c r="D1475" s="25"/>
    </row>
    <row r="1476" spans="3:4">
      <c r="C1476" s="25"/>
      <c r="D1476" s="25"/>
    </row>
    <row r="1477" spans="3:4">
      <c r="C1477" s="25"/>
      <c r="D1477" s="25"/>
    </row>
    <row r="1478" spans="3:4">
      <c r="C1478" s="25"/>
      <c r="D1478" s="25"/>
    </row>
    <row r="1479" spans="3:4">
      <c r="C1479" s="25"/>
      <c r="D1479" s="25"/>
    </row>
    <row r="1480" spans="3:4">
      <c r="C1480" s="25"/>
      <c r="D1480" s="25"/>
    </row>
    <row r="1481" spans="3:4">
      <c r="C1481" s="25"/>
      <c r="D1481" s="25"/>
    </row>
    <row r="1482" spans="3:4">
      <c r="C1482" s="25"/>
      <c r="D1482" s="25"/>
    </row>
    <row r="1483" spans="3:4">
      <c r="C1483" s="25"/>
      <c r="D1483" s="25"/>
    </row>
    <row r="1484" spans="3:4">
      <c r="C1484" s="25"/>
      <c r="D1484" s="25"/>
    </row>
    <row r="1485" spans="3:4">
      <c r="C1485" s="25"/>
      <c r="D1485" s="25"/>
    </row>
    <row r="1486" spans="3:4">
      <c r="C1486" s="25"/>
      <c r="D1486" s="25"/>
    </row>
    <row r="1487" spans="3:4">
      <c r="C1487" s="25"/>
      <c r="D1487" s="25"/>
    </row>
    <row r="1488" spans="3:4">
      <c r="C1488" s="25"/>
      <c r="D1488" s="25"/>
    </row>
    <row r="1489" spans="3:4">
      <c r="C1489" s="25"/>
      <c r="D1489" s="25"/>
    </row>
    <row r="1490" spans="3:4">
      <c r="C1490" s="25"/>
      <c r="D1490" s="25"/>
    </row>
    <row r="1491" spans="3:4">
      <c r="C1491" s="25"/>
      <c r="D1491" s="25"/>
    </row>
    <row r="1492" spans="3:4">
      <c r="C1492" s="25"/>
      <c r="D1492" s="25"/>
    </row>
    <row r="1493" spans="3:4">
      <c r="C1493" s="25"/>
      <c r="D1493" s="25"/>
    </row>
    <row r="1494" spans="3:4">
      <c r="C1494" s="25"/>
      <c r="D1494" s="25"/>
    </row>
    <row r="1495" spans="3:4">
      <c r="C1495" s="25"/>
      <c r="D1495" s="25"/>
    </row>
    <row r="1496" spans="3:4">
      <c r="C1496" s="25"/>
      <c r="D1496" s="25"/>
    </row>
    <row r="1497" spans="3:4">
      <c r="C1497" s="25"/>
      <c r="D1497" s="25"/>
    </row>
    <row r="1498" spans="3:4">
      <c r="C1498" s="25"/>
      <c r="D1498" s="25"/>
    </row>
    <row r="1499" spans="3:4">
      <c r="C1499" s="25"/>
      <c r="D1499" s="25"/>
    </row>
    <row r="1500" spans="3:4">
      <c r="C1500" s="25"/>
      <c r="D1500" s="25"/>
    </row>
    <row r="1501" spans="3:4">
      <c r="C1501" s="25"/>
      <c r="D1501" s="25"/>
    </row>
    <row r="1502" spans="3:4">
      <c r="C1502" s="25"/>
      <c r="D1502" s="25"/>
    </row>
    <row r="1503" spans="3:4">
      <c r="C1503" s="25"/>
      <c r="D1503" s="25"/>
    </row>
    <row r="1504" spans="3:4">
      <c r="C1504" s="25"/>
      <c r="D1504" s="25"/>
    </row>
    <row r="1505" spans="3:4">
      <c r="C1505" s="25"/>
      <c r="D1505" s="25"/>
    </row>
    <row r="1506" spans="3:4">
      <c r="C1506" s="25"/>
      <c r="D1506" s="25"/>
    </row>
    <row r="1507" spans="3:4">
      <c r="C1507" s="25"/>
      <c r="D1507" s="25"/>
    </row>
    <row r="1508" spans="3:4">
      <c r="C1508" s="25"/>
      <c r="D1508" s="25"/>
    </row>
    <row r="1509" spans="3:4">
      <c r="C1509" s="25"/>
      <c r="D1509" s="25"/>
    </row>
    <row r="1510" spans="3:4">
      <c r="C1510" s="25"/>
      <c r="D1510" s="25"/>
    </row>
    <row r="1511" spans="3:4">
      <c r="C1511" s="25"/>
      <c r="D1511" s="25"/>
    </row>
    <row r="1512" spans="3:4">
      <c r="C1512" s="25"/>
      <c r="D1512" s="25"/>
    </row>
    <row r="1513" spans="3:4">
      <c r="C1513" s="25"/>
      <c r="D1513" s="25"/>
    </row>
    <row r="1514" spans="3:4">
      <c r="C1514" s="25"/>
      <c r="D1514" s="25"/>
    </row>
    <row r="1515" spans="3:4">
      <c r="C1515" s="25"/>
      <c r="D1515" s="25"/>
    </row>
    <row r="1516" spans="3:4">
      <c r="C1516" s="25"/>
      <c r="D1516" s="25"/>
    </row>
    <row r="1517" spans="3:4">
      <c r="C1517" s="25"/>
      <c r="D1517" s="25"/>
    </row>
    <row r="1518" spans="3:4">
      <c r="C1518" s="25"/>
      <c r="D1518" s="25"/>
    </row>
    <row r="1519" spans="3:4">
      <c r="C1519" s="25"/>
      <c r="D1519" s="25"/>
    </row>
    <row r="1520" spans="3:4">
      <c r="C1520" s="25"/>
      <c r="D1520" s="25"/>
    </row>
    <row r="1521" spans="3:4">
      <c r="C1521" s="25"/>
      <c r="D1521" s="25"/>
    </row>
    <row r="1522" spans="3:4">
      <c r="C1522" s="25"/>
      <c r="D1522" s="25"/>
    </row>
    <row r="1523" spans="3:4">
      <c r="C1523" s="25"/>
      <c r="D1523" s="25"/>
    </row>
    <row r="1524" spans="3:4">
      <c r="C1524" s="25"/>
      <c r="D1524" s="25"/>
    </row>
    <row r="1525" spans="3:4">
      <c r="C1525" s="25"/>
      <c r="D1525" s="25"/>
    </row>
    <row r="1526" spans="3:4">
      <c r="C1526" s="25"/>
      <c r="D1526" s="25"/>
    </row>
    <row r="1527" spans="3:4">
      <c r="C1527" s="25"/>
      <c r="D1527" s="25"/>
    </row>
    <row r="1528" spans="3:4">
      <c r="C1528" s="25"/>
      <c r="D1528" s="25"/>
    </row>
    <row r="1529" spans="3:4">
      <c r="C1529" s="25"/>
      <c r="D1529" s="25"/>
    </row>
    <row r="1530" spans="3:4">
      <c r="C1530" s="25"/>
      <c r="D1530" s="25"/>
    </row>
    <row r="1531" spans="3:4">
      <c r="C1531" s="25"/>
      <c r="D1531" s="25"/>
    </row>
    <row r="1532" spans="3:4">
      <c r="C1532" s="25"/>
      <c r="D1532" s="25"/>
    </row>
    <row r="1533" spans="3:4">
      <c r="C1533" s="25"/>
      <c r="D1533" s="25"/>
    </row>
    <row r="1534" spans="3:4">
      <c r="C1534" s="25"/>
      <c r="D1534" s="25"/>
    </row>
    <row r="1535" spans="3:4">
      <c r="C1535" s="25"/>
      <c r="D1535" s="25"/>
    </row>
    <row r="1536" spans="3:4">
      <c r="C1536" s="25"/>
      <c r="D1536" s="25"/>
    </row>
    <row r="1537" spans="3:4">
      <c r="C1537" s="25"/>
      <c r="D1537" s="25"/>
    </row>
    <row r="1538" spans="3:4">
      <c r="C1538" s="25"/>
      <c r="D1538" s="25"/>
    </row>
    <row r="1539" spans="3:4">
      <c r="C1539" s="25"/>
      <c r="D1539" s="25"/>
    </row>
    <row r="1540" spans="3:4">
      <c r="C1540" s="25"/>
      <c r="D1540" s="25"/>
    </row>
    <row r="1541" spans="3:4">
      <c r="C1541" s="25"/>
      <c r="D1541" s="25"/>
    </row>
    <row r="1542" spans="3:4">
      <c r="C1542" s="25"/>
      <c r="D1542" s="25"/>
    </row>
    <row r="1543" spans="3:4">
      <c r="C1543" s="25"/>
      <c r="D1543" s="25"/>
    </row>
    <row r="1544" spans="3:4">
      <c r="C1544" s="25"/>
      <c r="D1544" s="25"/>
    </row>
    <row r="1545" spans="3:4">
      <c r="C1545" s="25"/>
      <c r="D1545" s="25"/>
    </row>
    <row r="1546" spans="3:4">
      <c r="C1546" s="25"/>
      <c r="D1546" s="25"/>
    </row>
    <row r="1547" spans="3:4">
      <c r="C1547" s="25"/>
      <c r="D1547" s="25"/>
    </row>
    <row r="1548" spans="3:4">
      <c r="C1548" s="25"/>
      <c r="D1548" s="25"/>
    </row>
    <row r="1549" spans="3:4">
      <c r="C1549" s="25"/>
      <c r="D1549" s="25"/>
    </row>
    <row r="1550" spans="3:4">
      <c r="C1550" s="25"/>
      <c r="D1550" s="25"/>
    </row>
    <row r="1551" spans="3:4">
      <c r="C1551" s="25"/>
      <c r="D1551" s="25"/>
    </row>
    <row r="1552" spans="3:4">
      <c r="C1552" s="25"/>
      <c r="D1552" s="25"/>
    </row>
    <row r="1553" spans="3:4">
      <c r="C1553" s="25"/>
      <c r="D1553" s="25"/>
    </row>
    <row r="1554" spans="3:4">
      <c r="C1554" s="25"/>
      <c r="D1554" s="25"/>
    </row>
    <row r="1555" spans="3:4">
      <c r="C1555" s="25"/>
      <c r="D1555" s="25"/>
    </row>
    <row r="1556" spans="3:4">
      <c r="C1556" s="25"/>
      <c r="D1556" s="25"/>
    </row>
    <row r="1557" spans="3:4">
      <c r="C1557" s="25"/>
      <c r="D1557" s="25"/>
    </row>
    <row r="1558" spans="3:4">
      <c r="C1558" s="25"/>
      <c r="D1558" s="25"/>
    </row>
    <row r="1559" spans="3:4">
      <c r="C1559" s="25"/>
      <c r="D1559" s="25"/>
    </row>
    <row r="1560" spans="3:4">
      <c r="C1560" s="25"/>
      <c r="D1560" s="25"/>
    </row>
    <row r="1561" spans="3:4">
      <c r="C1561" s="25"/>
      <c r="D1561" s="25"/>
    </row>
    <row r="1562" spans="3:4">
      <c r="C1562" s="25"/>
      <c r="D1562" s="25"/>
    </row>
    <row r="1563" spans="3:4">
      <c r="C1563" s="25"/>
      <c r="D1563" s="25"/>
    </row>
    <row r="1564" spans="3:4">
      <c r="C1564" s="25"/>
      <c r="D1564" s="25"/>
    </row>
    <row r="1565" spans="3:4">
      <c r="C1565" s="25"/>
      <c r="D1565" s="25"/>
    </row>
    <row r="1566" spans="3:4">
      <c r="C1566" s="25"/>
      <c r="D1566" s="25"/>
    </row>
    <row r="1567" spans="3:4">
      <c r="C1567" s="25"/>
      <c r="D1567" s="25"/>
    </row>
    <row r="1568" spans="3:4">
      <c r="C1568" s="25"/>
      <c r="D1568" s="25"/>
    </row>
    <row r="1569" spans="3:4">
      <c r="C1569" s="25"/>
      <c r="D1569" s="25"/>
    </row>
    <row r="1570" spans="3:4">
      <c r="C1570" s="25"/>
      <c r="D1570" s="25"/>
    </row>
    <row r="1571" spans="3:4">
      <c r="C1571" s="25"/>
      <c r="D1571" s="25"/>
    </row>
    <row r="1572" spans="3:4">
      <c r="C1572" s="25"/>
      <c r="D1572" s="25"/>
    </row>
    <row r="1573" spans="3:4">
      <c r="C1573" s="25"/>
      <c r="D1573" s="25"/>
    </row>
    <row r="1574" spans="3:4">
      <c r="C1574" s="25"/>
      <c r="D1574" s="25"/>
    </row>
    <row r="1575" spans="3:4">
      <c r="C1575" s="25"/>
      <c r="D1575" s="25"/>
    </row>
    <row r="1576" spans="3:4">
      <c r="C1576" s="25"/>
      <c r="D1576" s="25"/>
    </row>
    <row r="1577" spans="3:4">
      <c r="C1577" s="25"/>
      <c r="D1577" s="25"/>
    </row>
    <row r="1578" spans="3:4">
      <c r="C1578" s="25"/>
      <c r="D1578" s="25"/>
    </row>
    <row r="1579" spans="3:4">
      <c r="C1579" s="25"/>
      <c r="D1579" s="25"/>
    </row>
    <row r="1580" spans="3:4">
      <c r="C1580" s="25"/>
      <c r="D1580" s="25"/>
    </row>
    <row r="1581" spans="3:4">
      <c r="C1581" s="25"/>
      <c r="D1581" s="25"/>
    </row>
    <row r="1582" spans="3:4">
      <c r="C1582" s="25"/>
      <c r="D1582" s="25"/>
    </row>
    <row r="1583" spans="3:4">
      <c r="C1583" s="25"/>
      <c r="D1583" s="25"/>
    </row>
    <row r="1584" spans="3:4">
      <c r="C1584" s="25"/>
      <c r="D1584" s="25"/>
    </row>
    <row r="1585" spans="3:4">
      <c r="C1585" s="25"/>
      <c r="D1585" s="25"/>
    </row>
    <row r="1586" spans="3:4">
      <c r="C1586" s="25"/>
      <c r="D1586" s="25"/>
    </row>
    <row r="1587" spans="3:4">
      <c r="C1587" s="25"/>
      <c r="D1587" s="25"/>
    </row>
    <row r="1588" spans="3:4">
      <c r="C1588" s="25"/>
      <c r="D1588" s="25"/>
    </row>
    <row r="1589" spans="3:4">
      <c r="C1589" s="25"/>
      <c r="D1589" s="25"/>
    </row>
    <row r="1590" spans="3:4">
      <c r="C1590" s="25"/>
      <c r="D1590" s="25"/>
    </row>
    <row r="1591" spans="3:4">
      <c r="C1591" s="25"/>
      <c r="D1591" s="25"/>
    </row>
    <row r="1592" spans="3:4">
      <c r="C1592" s="25"/>
      <c r="D1592" s="25"/>
    </row>
    <row r="1593" spans="3:4">
      <c r="C1593" s="25"/>
      <c r="D1593" s="25"/>
    </row>
    <row r="1594" spans="3:4">
      <c r="C1594" s="25"/>
      <c r="D1594" s="25"/>
    </row>
    <row r="1595" spans="3:4">
      <c r="C1595" s="25"/>
      <c r="D1595" s="25"/>
    </row>
    <row r="1596" spans="3:4">
      <c r="C1596" s="25"/>
      <c r="D1596" s="25"/>
    </row>
    <row r="1597" spans="3:4">
      <c r="C1597" s="25"/>
      <c r="D1597" s="25"/>
    </row>
    <row r="1598" spans="3:4">
      <c r="C1598" s="25"/>
      <c r="D1598" s="25"/>
    </row>
    <row r="1599" spans="3:4">
      <c r="C1599" s="25"/>
      <c r="D1599" s="25"/>
    </row>
    <row r="1600" spans="3:4">
      <c r="C1600" s="25"/>
      <c r="D1600" s="25"/>
    </row>
    <row r="1601" spans="3:4">
      <c r="C1601" s="25"/>
      <c r="D1601" s="25"/>
    </row>
    <row r="1602" spans="3:4">
      <c r="C1602" s="25"/>
      <c r="D1602" s="25"/>
    </row>
    <row r="1603" spans="3:4">
      <c r="C1603" s="25"/>
      <c r="D1603" s="25"/>
    </row>
    <row r="1604" spans="3:4">
      <c r="C1604" s="25"/>
      <c r="D1604" s="25"/>
    </row>
    <row r="1605" spans="3:4">
      <c r="C1605" s="25"/>
      <c r="D1605" s="25"/>
    </row>
    <row r="1606" spans="3:4">
      <c r="C1606" s="25"/>
      <c r="D1606" s="25"/>
    </row>
    <row r="1607" spans="3:4">
      <c r="C1607" s="25"/>
      <c r="D1607" s="25"/>
    </row>
    <row r="1608" spans="3:4">
      <c r="C1608" s="25"/>
      <c r="D1608" s="25"/>
    </row>
    <row r="1609" spans="3:4">
      <c r="C1609" s="25"/>
      <c r="D1609" s="25"/>
    </row>
    <row r="1610" spans="3:4">
      <c r="C1610" s="25"/>
      <c r="D1610" s="25"/>
    </row>
    <row r="1611" spans="3:4">
      <c r="C1611" s="25"/>
      <c r="D1611" s="25"/>
    </row>
    <row r="1612" spans="3:4">
      <c r="C1612" s="25"/>
      <c r="D1612" s="25"/>
    </row>
    <row r="1613" spans="3:4">
      <c r="C1613" s="25"/>
      <c r="D1613" s="25"/>
    </row>
    <row r="1614" spans="3:4">
      <c r="C1614" s="25"/>
      <c r="D1614" s="25"/>
    </row>
    <row r="1615" spans="3:4">
      <c r="C1615" s="25"/>
      <c r="D1615" s="25"/>
    </row>
    <row r="1616" spans="3:4">
      <c r="C1616" s="25"/>
      <c r="D1616" s="25"/>
    </row>
    <row r="1617" spans="3:4">
      <c r="C1617" s="25"/>
      <c r="D1617" s="25"/>
    </row>
    <row r="1618" spans="3:4">
      <c r="C1618" s="25"/>
      <c r="D1618" s="25"/>
    </row>
    <row r="1619" spans="3:4">
      <c r="C1619" s="25"/>
      <c r="D1619" s="25"/>
    </row>
    <row r="1620" spans="3:4">
      <c r="C1620" s="25"/>
      <c r="D1620" s="25"/>
    </row>
    <row r="1621" spans="3:4">
      <c r="C1621" s="25"/>
      <c r="D1621" s="25"/>
    </row>
    <row r="1622" spans="3:4">
      <c r="C1622" s="25"/>
      <c r="D1622" s="25"/>
    </row>
    <row r="1623" spans="3:4">
      <c r="C1623" s="25"/>
      <c r="D1623" s="25"/>
    </row>
    <row r="1624" spans="3:4">
      <c r="C1624" s="25"/>
      <c r="D1624" s="25"/>
    </row>
    <row r="1625" spans="3:4">
      <c r="C1625" s="25"/>
      <c r="D1625" s="25"/>
    </row>
    <row r="1626" spans="3:4">
      <c r="C1626" s="25"/>
      <c r="D1626" s="25"/>
    </row>
    <row r="1627" spans="3:4">
      <c r="C1627" s="25"/>
      <c r="D1627" s="25"/>
    </row>
    <row r="1628" spans="3:4">
      <c r="C1628" s="25"/>
      <c r="D1628" s="25"/>
    </row>
    <row r="1629" spans="3:4">
      <c r="C1629" s="25"/>
      <c r="D1629" s="25"/>
    </row>
    <row r="1630" spans="3:4">
      <c r="C1630" s="25"/>
      <c r="D1630" s="25"/>
    </row>
    <row r="1631" spans="3:4">
      <c r="C1631" s="25"/>
      <c r="D1631" s="25"/>
    </row>
    <row r="1632" spans="3:4">
      <c r="C1632" s="25"/>
      <c r="D1632" s="25"/>
    </row>
    <row r="1633" spans="3:4">
      <c r="C1633" s="25"/>
      <c r="D1633" s="25"/>
    </row>
    <row r="1634" spans="3:4">
      <c r="C1634" s="25"/>
      <c r="D1634" s="25"/>
    </row>
    <row r="1635" spans="3:4">
      <c r="C1635" s="25"/>
      <c r="D1635" s="25"/>
    </row>
    <row r="1636" spans="3:4">
      <c r="C1636" s="25"/>
      <c r="D1636" s="25"/>
    </row>
    <row r="1637" spans="3:4">
      <c r="C1637" s="25"/>
      <c r="D1637" s="25"/>
    </row>
    <row r="1638" spans="3:4">
      <c r="C1638" s="25"/>
      <c r="D1638" s="25"/>
    </row>
    <row r="1639" spans="3:4">
      <c r="C1639" s="25"/>
      <c r="D1639" s="25"/>
    </row>
    <row r="1640" spans="3:4">
      <c r="C1640" s="25"/>
      <c r="D1640" s="25"/>
    </row>
    <row r="1641" spans="3:4">
      <c r="C1641" s="25"/>
      <c r="D1641" s="25"/>
    </row>
    <row r="1642" spans="3:4">
      <c r="C1642" s="25"/>
      <c r="D1642" s="25"/>
    </row>
    <row r="1643" spans="3:4">
      <c r="C1643" s="25"/>
      <c r="D1643" s="25"/>
    </row>
    <row r="1644" spans="3:4">
      <c r="C1644" s="25"/>
      <c r="D1644" s="25"/>
    </row>
    <row r="1645" spans="3:4">
      <c r="C1645" s="25"/>
      <c r="D1645" s="25"/>
    </row>
    <row r="1646" spans="3:4">
      <c r="C1646" s="25"/>
      <c r="D1646" s="25"/>
    </row>
    <row r="1647" spans="3:4">
      <c r="C1647" s="25"/>
      <c r="D1647" s="25"/>
    </row>
    <row r="1648" spans="3:4">
      <c r="C1648" s="25"/>
      <c r="D1648" s="25"/>
    </row>
    <row r="1649" spans="3:4">
      <c r="C1649" s="25"/>
      <c r="D1649" s="25"/>
    </row>
    <row r="1650" spans="3:4">
      <c r="C1650" s="25"/>
      <c r="D1650" s="25"/>
    </row>
    <row r="1651" spans="3:4">
      <c r="C1651" s="25"/>
      <c r="D1651" s="25"/>
    </row>
    <row r="1652" spans="3:4">
      <c r="C1652" s="25"/>
      <c r="D1652" s="25"/>
    </row>
    <row r="1653" spans="3:4">
      <c r="C1653" s="25"/>
      <c r="D1653" s="25"/>
    </row>
    <row r="1654" spans="3:4">
      <c r="C1654" s="25"/>
      <c r="D1654" s="25"/>
    </row>
    <row r="1655" spans="3:4">
      <c r="C1655" s="25"/>
      <c r="D1655" s="25"/>
    </row>
    <row r="1656" spans="3:4">
      <c r="C1656" s="25"/>
      <c r="D1656" s="25"/>
    </row>
    <row r="1657" spans="3:4">
      <c r="C1657" s="25"/>
      <c r="D1657" s="25"/>
    </row>
    <row r="1658" spans="3:4">
      <c r="C1658" s="25"/>
      <c r="D1658" s="25"/>
    </row>
    <row r="1659" spans="3:4">
      <c r="C1659" s="25"/>
      <c r="D1659" s="25"/>
    </row>
    <row r="1660" spans="3:4">
      <c r="C1660" s="25"/>
      <c r="D1660" s="25"/>
    </row>
    <row r="1661" spans="3:4">
      <c r="C1661" s="25"/>
      <c r="D1661" s="25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6"/>
  <sheetViews>
    <sheetView workbookViewId="0">
      <selection activeCell="R17" sqref="R17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8" width="9.85546875" customWidth="1"/>
  </cols>
  <sheetData>
    <row r="1" spans="1:19" ht="20.25">
      <c r="A1" s="1" t="s">
        <v>30</v>
      </c>
      <c r="C1" s="14" t="s">
        <v>53</v>
      </c>
    </row>
    <row r="2" spans="1:19">
      <c r="A2" t="s">
        <v>26</v>
      </c>
      <c r="B2" t="s">
        <v>51</v>
      </c>
      <c r="P2" s="20"/>
      <c r="Q2" s="20"/>
      <c r="R2" s="20"/>
      <c r="S2" s="20"/>
    </row>
    <row r="3" spans="1:19" ht="13.5" thickBot="1">
      <c r="P3" s="20"/>
      <c r="Q3" s="12"/>
      <c r="R3" s="20"/>
      <c r="S3" s="20"/>
    </row>
    <row r="4" spans="1:19" ht="14.25" thickTop="1" thickBot="1">
      <c r="A4" s="8" t="s">
        <v>0</v>
      </c>
      <c r="C4" s="3">
        <v>25651</v>
      </c>
      <c r="D4" s="19">
        <v>15.99</v>
      </c>
      <c r="P4" s="20"/>
      <c r="Q4" s="20"/>
      <c r="R4" s="21"/>
      <c r="S4" s="20"/>
    </row>
    <row r="5" spans="1:19" ht="13.5" thickTop="1">
      <c r="D5" s="14" t="s">
        <v>49</v>
      </c>
      <c r="P5" s="20"/>
      <c r="Q5" s="20"/>
      <c r="R5" s="21"/>
      <c r="S5" s="20"/>
    </row>
    <row r="6" spans="1:19">
      <c r="A6" s="8" t="s">
        <v>1</v>
      </c>
    </row>
    <row r="7" spans="1:19">
      <c r="A7" t="s">
        <v>2</v>
      </c>
      <c r="C7">
        <v>25651.000003188296</v>
      </c>
    </row>
    <row r="8" spans="1:19">
      <c r="A8" t="s">
        <v>3</v>
      </c>
      <c r="C8">
        <v>15.99</v>
      </c>
      <c r="D8" s="22"/>
    </row>
    <row r="9" spans="1:19">
      <c r="C9" s="14"/>
    </row>
    <row r="10" spans="1:19" ht="13.5" thickBot="1">
      <c r="C10" s="7" t="s">
        <v>21</v>
      </c>
      <c r="D10" s="7" t="s">
        <v>22</v>
      </c>
    </row>
    <row r="11" spans="1:19">
      <c r="A11" t="s">
        <v>16</v>
      </c>
      <c r="C11">
        <f>INTERCEPT(G21:G993,$F21:$F993)</f>
        <v>-6.3743828347656661</v>
      </c>
      <c r="D11" s="6"/>
    </row>
    <row r="12" spans="1:19">
      <c r="A12" t="s">
        <v>17</v>
      </c>
      <c r="C12">
        <f>SLOPE(G21:G993,$F21:$F993)</f>
        <v>5.2955440309648228E-3</v>
      </c>
      <c r="D12" s="6"/>
    </row>
    <row r="13" spans="1:19">
      <c r="A13" t="s">
        <v>20</v>
      </c>
      <c r="C13" s="6" t="s">
        <v>14</v>
      </c>
      <c r="D13" s="6"/>
    </row>
    <row r="14" spans="1:19">
      <c r="A14" t="s">
        <v>25</v>
      </c>
      <c r="C14">
        <f>SUM(R21:R35)</f>
        <v>152.03148324762637</v>
      </c>
    </row>
    <row r="15" spans="1:19">
      <c r="A15" s="4" t="s">
        <v>18</v>
      </c>
      <c r="C15" s="11">
        <v>50790.582000000002</v>
      </c>
      <c r="Q15" t="s">
        <v>25</v>
      </c>
      <c r="R15">
        <f>SUM(R21:R268)</f>
        <v>153.12683480004642</v>
      </c>
    </row>
    <row r="16" spans="1:19">
      <c r="A16" s="8" t="s">
        <v>4</v>
      </c>
      <c r="C16">
        <f>+$C8+C12</f>
        <v>15.995295544030965</v>
      </c>
      <c r="Q16" t="s">
        <v>55</v>
      </c>
      <c r="R16">
        <f>COUNT(R21:R430)</f>
        <v>16</v>
      </c>
    </row>
    <row r="17" spans="1:32" ht="13.5" thickBot="1">
      <c r="Q17" t="s">
        <v>56</v>
      </c>
      <c r="R17">
        <f>SQRT(R15/(R16-1))</f>
        <v>3.1950673941775354</v>
      </c>
    </row>
    <row r="18" spans="1:32">
      <c r="A18" s="8" t="s">
        <v>5</v>
      </c>
      <c r="C18" s="3">
        <f>+C15</f>
        <v>50790.582000000002</v>
      </c>
      <c r="D18" s="5">
        <f>+C16</f>
        <v>15.995295544030965</v>
      </c>
    </row>
    <row r="19" spans="1:32" ht="13.5" thickTop="1">
      <c r="C19">
        <f>COUNT(C21:C2990)</f>
        <v>16</v>
      </c>
    </row>
    <row r="20" spans="1:32" ht="1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45</v>
      </c>
      <c r="J20" s="10" t="s">
        <v>48</v>
      </c>
      <c r="K20" s="10" t="s">
        <v>19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15</v>
      </c>
      <c r="R20" s="24" t="s">
        <v>57</v>
      </c>
    </row>
    <row r="21" spans="1:32">
      <c r="A21" t="s">
        <v>12</v>
      </c>
      <c r="C21">
        <v>25651</v>
      </c>
      <c r="D21" s="6" t="s">
        <v>14</v>
      </c>
      <c r="E21">
        <f t="shared" ref="E21:E36" si="0">+(C21-C$7)/C$8</f>
        <v>-1.9939309085082681E-7</v>
      </c>
      <c r="F21">
        <f t="shared" ref="F21:F36" si="1">ROUND(2*E21,0)/2</f>
        <v>0</v>
      </c>
      <c r="H21">
        <v>-3.1882955227047205E-6</v>
      </c>
      <c r="O21">
        <f t="shared" ref="O21:O36" si="2">+C$11+C$12*$F21</f>
        <v>-6.3743828347656661</v>
      </c>
      <c r="Q21" s="2">
        <f t="shared" ref="Q21:Q36" si="3">+C21-15018.5</f>
        <v>10632.5</v>
      </c>
      <c r="R21">
        <f>+(O21-G21)^2</f>
        <v>40.63275652415517</v>
      </c>
    </row>
    <row r="22" spans="1:32">
      <c r="A22" t="s">
        <v>32</v>
      </c>
      <c r="C22" s="11">
        <v>46760.637999999999</v>
      </c>
      <c r="D22" s="6"/>
      <c r="E22">
        <f t="shared" si="0"/>
        <v>1320.1774857293124</v>
      </c>
      <c r="F22">
        <f t="shared" si="1"/>
        <v>1320</v>
      </c>
      <c r="G22">
        <f t="shared" ref="G22:G36" si="4">+C22-(C$7+F22*C$8)</f>
        <v>2.8379968117005774</v>
      </c>
      <c r="I22">
        <f t="shared" ref="I22:I35" si="5">+G22</f>
        <v>2.8379968117005774</v>
      </c>
      <c r="O22">
        <f t="shared" si="2"/>
        <v>0.61573528610789996</v>
      </c>
      <c r="Q22" s="2">
        <f t="shared" si="3"/>
        <v>31742.137999999999</v>
      </c>
      <c r="R22">
        <f t="shared" ref="R22:R36" si="6">+(O22-G22)^2</f>
        <v>4.9384462881294944</v>
      </c>
      <c r="AB22">
        <v>5</v>
      </c>
      <c r="AD22" t="s">
        <v>31</v>
      </c>
      <c r="AF22" t="s">
        <v>33</v>
      </c>
    </row>
    <row r="23" spans="1:32">
      <c r="A23" t="s">
        <v>34</v>
      </c>
      <c r="C23" s="11">
        <v>46889.336000000003</v>
      </c>
      <c r="D23" s="6"/>
      <c r="E23">
        <f t="shared" si="0"/>
        <v>1328.2261411389436</v>
      </c>
      <c r="F23">
        <f t="shared" si="1"/>
        <v>1328</v>
      </c>
      <c r="G23">
        <f t="shared" si="4"/>
        <v>3.6159968117062817</v>
      </c>
      <c r="I23">
        <f t="shared" si="5"/>
        <v>3.6159968117062817</v>
      </c>
      <c r="O23">
        <f t="shared" si="2"/>
        <v>0.65809963835561902</v>
      </c>
      <c r="Q23" s="2">
        <f t="shared" si="3"/>
        <v>31870.836000000003</v>
      </c>
      <c r="R23">
        <f t="shared" si="6"/>
        <v>8.7491556881158399</v>
      </c>
      <c r="AB23">
        <v>10</v>
      </c>
      <c r="AD23" t="s">
        <v>31</v>
      </c>
      <c r="AF23" t="s">
        <v>33</v>
      </c>
    </row>
    <row r="24" spans="1:32">
      <c r="A24" t="s">
        <v>34</v>
      </c>
      <c r="C24" s="11">
        <v>46890.398000000001</v>
      </c>
      <c r="D24" s="6"/>
      <c r="E24">
        <f t="shared" si="0"/>
        <v>1328.2925576492623</v>
      </c>
      <c r="F24">
        <f t="shared" si="1"/>
        <v>1328.5</v>
      </c>
      <c r="G24">
        <f t="shared" si="4"/>
        <v>-3.3170031882909825</v>
      </c>
      <c r="I24">
        <f t="shared" si="5"/>
        <v>-3.3170031882909825</v>
      </c>
      <c r="O24">
        <f t="shared" si="2"/>
        <v>0.6607474103711013</v>
      </c>
      <c r="Q24" s="2">
        <f t="shared" si="3"/>
        <v>31871.898000000001</v>
      </c>
      <c r="R24">
        <f t="shared" si="6"/>
        <v>15.822499825156566</v>
      </c>
      <c r="AB24">
        <v>7</v>
      </c>
      <c r="AD24" t="s">
        <v>31</v>
      </c>
      <c r="AF24" t="s">
        <v>33</v>
      </c>
    </row>
    <row r="25" spans="1:32">
      <c r="A25" t="s">
        <v>34</v>
      </c>
      <c r="C25" s="11">
        <v>46907.415000000001</v>
      </c>
      <c r="D25" s="6"/>
      <c r="E25">
        <f t="shared" si="0"/>
        <v>1329.3567852915387</v>
      </c>
      <c r="F25">
        <f t="shared" si="1"/>
        <v>1329.5</v>
      </c>
      <c r="G25">
        <f t="shared" si="4"/>
        <v>-2.2900031882963958</v>
      </c>
      <c r="I25">
        <f t="shared" si="5"/>
        <v>-2.2900031882963958</v>
      </c>
      <c r="O25">
        <f t="shared" si="2"/>
        <v>0.66604295440206585</v>
      </c>
      <c r="Q25" s="2">
        <f t="shared" si="3"/>
        <v>31888.915000000001</v>
      </c>
      <c r="R25">
        <f t="shared" si="6"/>
        <v>8.7382087977624536</v>
      </c>
      <c r="AB25">
        <v>10</v>
      </c>
      <c r="AD25" t="s">
        <v>31</v>
      </c>
      <c r="AF25" t="s">
        <v>33</v>
      </c>
    </row>
    <row r="26" spans="1:32">
      <c r="A26" t="s">
        <v>35</v>
      </c>
      <c r="C26" s="11">
        <v>47159.489000000001</v>
      </c>
      <c r="D26" s="6"/>
      <c r="E26">
        <f t="shared" si="0"/>
        <v>1345.121263090163</v>
      </c>
      <c r="F26">
        <f t="shared" si="1"/>
        <v>1345</v>
      </c>
      <c r="G26">
        <f t="shared" si="4"/>
        <v>1.9389968117029639</v>
      </c>
      <c r="I26">
        <f t="shared" si="5"/>
        <v>1.9389968117029639</v>
      </c>
      <c r="O26">
        <f t="shared" si="2"/>
        <v>0.74812388688202081</v>
      </c>
      <c r="Q26" s="2">
        <f t="shared" si="3"/>
        <v>32140.989000000001</v>
      </c>
      <c r="R26">
        <f t="shared" si="6"/>
        <v>1.4181783230715876</v>
      </c>
      <c r="AB26">
        <v>6</v>
      </c>
      <c r="AD26" t="s">
        <v>31</v>
      </c>
      <c r="AF26" t="s">
        <v>33</v>
      </c>
    </row>
    <row r="27" spans="1:32">
      <c r="A27" t="s">
        <v>36</v>
      </c>
      <c r="C27" s="11">
        <v>47208.409</v>
      </c>
      <c r="D27" s="6"/>
      <c r="E27">
        <f t="shared" si="0"/>
        <v>1348.1806752227458</v>
      </c>
      <c r="F27">
        <f t="shared" si="1"/>
        <v>1348</v>
      </c>
      <c r="G27">
        <f t="shared" si="4"/>
        <v>2.8889968117000535</v>
      </c>
      <c r="I27">
        <f t="shared" si="5"/>
        <v>2.8889968117000535</v>
      </c>
      <c r="O27">
        <f t="shared" si="2"/>
        <v>0.76401051897491534</v>
      </c>
      <c r="Q27" s="2">
        <f t="shared" si="3"/>
        <v>32189.909</v>
      </c>
      <c r="R27">
        <f t="shared" si="6"/>
        <v>4.5155667442697265</v>
      </c>
      <c r="AB27">
        <v>6</v>
      </c>
      <c r="AD27" t="s">
        <v>31</v>
      </c>
      <c r="AF27" t="s">
        <v>33</v>
      </c>
    </row>
    <row r="28" spans="1:32">
      <c r="A28" t="s">
        <v>37</v>
      </c>
      <c r="C28" s="11">
        <v>47592.366999999998</v>
      </c>
      <c r="D28" s="6"/>
      <c r="E28">
        <f t="shared" si="0"/>
        <v>1372.1930579619577</v>
      </c>
      <c r="F28">
        <f t="shared" si="1"/>
        <v>1372</v>
      </c>
      <c r="G28">
        <f t="shared" si="4"/>
        <v>3.0869968117040116</v>
      </c>
      <c r="I28">
        <f t="shared" si="5"/>
        <v>3.0869968117040116</v>
      </c>
      <c r="O28">
        <f t="shared" si="2"/>
        <v>0.89110357571807075</v>
      </c>
      <c r="Q28" s="2">
        <f t="shared" si="3"/>
        <v>32573.866999999998</v>
      </c>
      <c r="R28">
        <f t="shared" si="6"/>
        <v>4.8219471038488066</v>
      </c>
      <c r="AB28">
        <v>6</v>
      </c>
      <c r="AD28" t="s">
        <v>31</v>
      </c>
      <c r="AF28" t="s">
        <v>33</v>
      </c>
    </row>
    <row r="29" spans="1:32">
      <c r="A29" t="s">
        <v>38</v>
      </c>
      <c r="C29" s="11">
        <v>47894.432000000001</v>
      </c>
      <c r="D29" s="6"/>
      <c r="E29">
        <f t="shared" si="0"/>
        <v>1391.0839272552662</v>
      </c>
      <c r="F29">
        <f t="shared" si="1"/>
        <v>1391</v>
      </c>
      <c r="G29">
        <f t="shared" si="4"/>
        <v>1.3419968117086682</v>
      </c>
      <c r="I29">
        <f t="shared" si="5"/>
        <v>1.3419968117086682</v>
      </c>
      <c r="O29">
        <f t="shared" si="2"/>
        <v>0.99171891230640252</v>
      </c>
      <c r="Q29" s="2">
        <f t="shared" si="3"/>
        <v>32875.932000000001</v>
      </c>
      <c r="R29">
        <f t="shared" si="6"/>
        <v>0.12269460680966379</v>
      </c>
      <c r="AB29">
        <v>6</v>
      </c>
      <c r="AD29" t="s">
        <v>31</v>
      </c>
      <c r="AF29" t="s">
        <v>33</v>
      </c>
    </row>
    <row r="30" spans="1:32">
      <c r="A30" t="s">
        <v>39</v>
      </c>
      <c r="C30" s="11">
        <v>48647.449000000001</v>
      </c>
      <c r="D30">
        <v>3.0000000000000001E-3</v>
      </c>
      <c r="E30">
        <f t="shared" si="0"/>
        <v>1438.1769228775299</v>
      </c>
      <c r="F30">
        <f t="shared" si="1"/>
        <v>1438</v>
      </c>
      <c r="G30">
        <f t="shared" si="4"/>
        <v>2.8289968117096578</v>
      </c>
      <c r="I30">
        <f t="shared" si="5"/>
        <v>2.8289968117096578</v>
      </c>
      <c r="O30">
        <f t="shared" si="2"/>
        <v>1.2406094817617488</v>
      </c>
      <c r="Q30" s="2">
        <f t="shared" si="3"/>
        <v>33628.949000000001</v>
      </c>
      <c r="R30">
        <f t="shared" si="6"/>
        <v>2.5229743099390474</v>
      </c>
      <c r="AB30">
        <v>6</v>
      </c>
      <c r="AD30" t="s">
        <v>31</v>
      </c>
      <c r="AF30" t="s">
        <v>33</v>
      </c>
    </row>
    <row r="31" spans="1:32">
      <c r="A31" t="s">
        <v>40</v>
      </c>
      <c r="C31" s="11">
        <v>49032.466</v>
      </c>
      <c r="D31">
        <v>3.0000000000000001E-3</v>
      </c>
      <c r="E31">
        <f t="shared" si="0"/>
        <v>1462.2555345098001</v>
      </c>
      <c r="F31">
        <f t="shared" si="1"/>
        <v>1462.5</v>
      </c>
      <c r="G31">
        <f t="shared" si="4"/>
        <v>-3.9090031882951735</v>
      </c>
      <c r="I31">
        <f t="shared" si="5"/>
        <v>-3.9090031882951735</v>
      </c>
      <c r="O31">
        <f t="shared" si="2"/>
        <v>1.3703503105203874</v>
      </c>
      <c r="Q31" s="2">
        <f t="shared" si="3"/>
        <v>34013.966</v>
      </c>
      <c r="R31">
        <f t="shared" si="6"/>
        <v>27.871573365456104</v>
      </c>
      <c r="AB31">
        <v>12</v>
      </c>
      <c r="AD31" t="s">
        <v>31</v>
      </c>
      <c r="AF31" t="s">
        <v>33</v>
      </c>
    </row>
    <row r="32" spans="1:32">
      <c r="A32" t="s">
        <v>41</v>
      </c>
      <c r="C32" s="11">
        <v>49416.421999999999</v>
      </c>
      <c r="E32">
        <f t="shared" si="0"/>
        <v>1486.2677921708382</v>
      </c>
      <c r="F32">
        <f t="shared" si="1"/>
        <v>1486.5</v>
      </c>
      <c r="G32">
        <f t="shared" si="4"/>
        <v>-3.7130031882988987</v>
      </c>
      <c r="I32">
        <f t="shared" si="5"/>
        <v>-3.7130031882988987</v>
      </c>
      <c r="O32">
        <f t="shared" si="2"/>
        <v>1.4974433672635428</v>
      </c>
      <c r="Q32" s="2">
        <f t="shared" si="3"/>
        <v>34397.921999999999</v>
      </c>
      <c r="R32">
        <f t="shared" si="6"/>
        <v>27.148753308372513</v>
      </c>
      <c r="AB32">
        <v>9</v>
      </c>
      <c r="AD32" t="s">
        <v>31</v>
      </c>
      <c r="AF32" t="s">
        <v>33</v>
      </c>
    </row>
    <row r="33" spans="1:32">
      <c r="A33" t="s">
        <v>42</v>
      </c>
      <c r="C33" s="11">
        <v>49670.625999999997</v>
      </c>
      <c r="D33">
        <v>4.0000000000000001E-3</v>
      </c>
      <c r="E33">
        <f t="shared" si="0"/>
        <v>1502.1654782246217</v>
      </c>
      <c r="F33">
        <f t="shared" si="1"/>
        <v>1502</v>
      </c>
      <c r="G33">
        <f t="shared" si="4"/>
        <v>2.6459968117051176</v>
      </c>
      <c r="I33">
        <f t="shared" si="5"/>
        <v>2.6459968117051176</v>
      </c>
      <c r="O33">
        <f t="shared" si="2"/>
        <v>1.5795242997434977</v>
      </c>
      <c r="Q33" s="2">
        <f t="shared" si="3"/>
        <v>34652.125999999997</v>
      </c>
      <c r="R33">
        <f t="shared" si="6"/>
        <v>1.1373636187697274</v>
      </c>
      <c r="AB33">
        <v>7</v>
      </c>
      <c r="AD33" t="s">
        <v>31</v>
      </c>
      <c r="AF33" t="s">
        <v>33</v>
      </c>
    </row>
    <row r="34" spans="1:32">
      <c r="A34" t="s">
        <v>43</v>
      </c>
      <c r="C34" s="11">
        <v>50390.675999999999</v>
      </c>
      <c r="D34">
        <v>3.0000000000000001E-3</v>
      </c>
      <c r="E34">
        <f t="shared" si="0"/>
        <v>1547.1967477680864</v>
      </c>
      <c r="F34">
        <f t="shared" si="1"/>
        <v>1547</v>
      </c>
      <c r="G34">
        <f t="shared" si="4"/>
        <v>3.1459968117051176</v>
      </c>
      <c r="I34">
        <f t="shared" si="5"/>
        <v>3.1459968117051176</v>
      </c>
      <c r="O34">
        <f t="shared" si="2"/>
        <v>1.8178237811369149</v>
      </c>
      <c r="Q34" s="2">
        <f t="shared" si="3"/>
        <v>35372.175999999999</v>
      </c>
      <c r="R34">
        <f t="shared" si="6"/>
        <v>1.7640435991287238</v>
      </c>
      <c r="AB34">
        <v>6</v>
      </c>
      <c r="AD34" t="s">
        <v>31</v>
      </c>
      <c r="AF34" t="s">
        <v>33</v>
      </c>
    </row>
    <row r="35" spans="1:32">
      <c r="A35" t="s">
        <v>44</v>
      </c>
      <c r="C35" s="11">
        <v>50790.582000000002</v>
      </c>
      <c r="D35">
        <v>3.0000000000000001E-3</v>
      </c>
      <c r="E35">
        <f t="shared" si="0"/>
        <v>1572.2065038656476</v>
      </c>
      <c r="F35">
        <f t="shared" si="1"/>
        <v>1572</v>
      </c>
      <c r="G35">
        <f t="shared" si="4"/>
        <v>3.3019968117077951</v>
      </c>
      <c r="I35">
        <f t="shared" si="5"/>
        <v>3.3019968117077951</v>
      </c>
      <c r="O35">
        <f t="shared" si="2"/>
        <v>1.9502123819110357</v>
      </c>
      <c r="Q35" s="2">
        <f t="shared" si="3"/>
        <v>35772.082000000002</v>
      </c>
      <c r="R35">
        <f t="shared" si="6"/>
        <v>1.8273211446409499</v>
      </c>
      <c r="AB35">
        <v>6</v>
      </c>
      <c r="AD35" t="s">
        <v>31</v>
      </c>
      <c r="AF35" t="s">
        <v>33</v>
      </c>
    </row>
    <row r="36" spans="1:32">
      <c r="A36" s="15" t="s">
        <v>46</v>
      </c>
      <c r="B36" s="16" t="s">
        <v>47</v>
      </c>
      <c r="C36" s="17">
        <v>52965.637000000002</v>
      </c>
      <c r="D36" s="18">
        <v>5.0000000000000001E-3</v>
      </c>
      <c r="E36">
        <f t="shared" si="0"/>
        <v>1708.2324575867233</v>
      </c>
      <c r="F36">
        <f t="shared" si="1"/>
        <v>1708</v>
      </c>
      <c r="G36">
        <f t="shared" si="4"/>
        <v>3.7169968117086682</v>
      </c>
      <c r="J36">
        <f>+G36</f>
        <v>3.7169968117086682</v>
      </c>
      <c r="O36">
        <f t="shared" si="2"/>
        <v>2.6704063701222518</v>
      </c>
      <c r="Q36" s="2">
        <f t="shared" si="3"/>
        <v>37947.137000000002</v>
      </c>
      <c r="R36">
        <f t="shared" si="6"/>
        <v>1.0953515524200501</v>
      </c>
    </row>
    <row r="37" spans="1:32">
      <c r="D37" s="6"/>
    </row>
    <row r="38" spans="1:32">
      <c r="D38" s="6"/>
    </row>
    <row r="39" spans="1:32">
      <c r="D39" s="6"/>
    </row>
    <row r="40" spans="1:32">
      <c r="D40" s="6"/>
    </row>
    <row r="41" spans="1:32">
      <c r="D41" s="6"/>
    </row>
    <row r="42" spans="1:32">
      <c r="D42" s="6"/>
    </row>
    <row r="43" spans="1:32">
      <c r="D43" s="6"/>
    </row>
    <row r="44" spans="1:32">
      <c r="D44" s="6"/>
    </row>
    <row r="45" spans="1:32">
      <c r="D45" s="6"/>
    </row>
    <row r="46" spans="1:32">
      <c r="D46" s="6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6"/>
  <sheetViews>
    <sheetView workbookViewId="0">
      <selection activeCell="D7" sqref="D7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8" width="9.85546875" customWidth="1"/>
  </cols>
  <sheetData>
    <row r="1" spans="1:19" ht="20.25">
      <c r="A1" s="1" t="s">
        <v>30</v>
      </c>
      <c r="C1" s="14"/>
    </row>
    <row r="2" spans="1:19">
      <c r="A2" t="s">
        <v>26</v>
      </c>
      <c r="B2" t="s">
        <v>51</v>
      </c>
      <c r="P2" s="20"/>
      <c r="Q2" s="20"/>
      <c r="R2" s="20"/>
      <c r="S2" s="20"/>
    </row>
    <row r="3" spans="1:19" ht="13.5" thickBot="1">
      <c r="P3" s="20"/>
      <c r="Q3" s="12"/>
      <c r="R3" s="20"/>
      <c r="S3" s="20"/>
    </row>
    <row r="4" spans="1:19" ht="14.25" thickTop="1" thickBot="1">
      <c r="A4" s="8" t="s">
        <v>0</v>
      </c>
      <c r="C4" s="3">
        <v>25651</v>
      </c>
      <c r="D4" s="19">
        <v>15.99</v>
      </c>
      <c r="P4" s="20"/>
      <c r="Q4" s="20"/>
      <c r="R4" s="21"/>
      <c r="S4" s="20"/>
    </row>
    <row r="5" spans="1:19" ht="13.5" thickTop="1">
      <c r="D5" s="23"/>
      <c r="P5" s="20"/>
      <c r="Q5" s="20"/>
      <c r="R5" s="21"/>
      <c r="S5" s="20"/>
    </row>
    <row r="6" spans="1:19">
      <c r="A6" s="8" t="s">
        <v>1</v>
      </c>
    </row>
    <row r="7" spans="1:19">
      <c r="A7" t="s">
        <v>2</v>
      </c>
      <c r="C7">
        <v>25651.000003188296</v>
      </c>
    </row>
    <row r="8" spans="1:19">
      <c r="A8" t="s">
        <v>3</v>
      </c>
      <c r="C8">
        <v>2.1271800000000001</v>
      </c>
      <c r="D8" s="22" t="s">
        <v>50</v>
      </c>
    </row>
    <row r="9" spans="1:19">
      <c r="C9" s="14" t="s">
        <v>52</v>
      </c>
    </row>
    <row r="10" spans="1:19" ht="13.5" thickBot="1">
      <c r="C10" s="7" t="s">
        <v>21</v>
      </c>
      <c r="D10" s="7" t="s">
        <v>22</v>
      </c>
    </row>
    <row r="11" spans="1:19">
      <c r="A11" t="s">
        <v>16</v>
      </c>
      <c r="C11">
        <f>INTERCEPT(G21:G993,$F21:$F993)</f>
        <v>-0.52314978782846466</v>
      </c>
      <c r="D11" s="6"/>
    </row>
    <row r="12" spans="1:19">
      <c r="A12" t="s">
        <v>17</v>
      </c>
      <c r="C12">
        <f>SLOPE(G21:G993,$F21:$F993)</f>
        <v>2.7996617965020915E-6</v>
      </c>
      <c r="D12" s="6"/>
    </row>
    <row r="13" spans="1:19">
      <c r="A13" t="s">
        <v>20</v>
      </c>
      <c r="C13" s="6" t="s">
        <v>14</v>
      </c>
      <c r="D13" s="6"/>
    </row>
    <row r="14" spans="1:19">
      <c r="A14" t="s">
        <v>25</v>
      </c>
      <c r="C14">
        <f>SUM(R21:R35)</f>
        <v>0</v>
      </c>
    </row>
    <row r="15" spans="1:19">
      <c r="A15" s="4" t="s">
        <v>18</v>
      </c>
      <c r="C15" s="11">
        <v>50790.582000000002</v>
      </c>
    </row>
    <row r="16" spans="1:19">
      <c r="A16" s="8" t="s">
        <v>4</v>
      </c>
      <c r="C16">
        <f>+$C8+C12</f>
        <v>2.1271827996617967</v>
      </c>
    </row>
    <row r="17" spans="1:32" ht="13.5" thickBot="1"/>
    <row r="18" spans="1:32">
      <c r="A18" s="8" t="s">
        <v>5</v>
      </c>
      <c r="C18" s="3">
        <f>+C15</f>
        <v>50790.582000000002</v>
      </c>
      <c r="D18" s="5">
        <f>+C16</f>
        <v>2.1271827996617967</v>
      </c>
    </row>
    <row r="19" spans="1:32" ht="13.5" thickTop="1">
      <c r="C19">
        <f>COUNT(C21:C2990)</f>
        <v>16</v>
      </c>
    </row>
    <row r="20" spans="1:32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45</v>
      </c>
      <c r="J20" s="10" t="s">
        <v>48</v>
      </c>
      <c r="K20" s="10" t="s">
        <v>19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15</v>
      </c>
      <c r="R20" s="12"/>
    </row>
    <row r="21" spans="1:32">
      <c r="A21" t="s">
        <v>12</v>
      </c>
      <c r="C21">
        <v>25651</v>
      </c>
      <c r="D21" s="6" t="s">
        <v>14</v>
      </c>
      <c r="E21">
        <f>+(C21-C$7)/C$8</f>
        <v>-1.498836733470943E-6</v>
      </c>
      <c r="F21">
        <f>ROUND(2*E21,0)/2</f>
        <v>0</v>
      </c>
      <c r="H21">
        <v>-3.1882955227047205E-6</v>
      </c>
      <c r="O21">
        <f>+C$11+C$12*$F21</f>
        <v>-0.52314978782846466</v>
      </c>
      <c r="Q21" s="2">
        <f>+C21-15018.5</f>
        <v>10632.5</v>
      </c>
      <c r="R21" s="13"/>
    </row>
    <row r="22" spans="1:32">
      <c r="A22" t="s">
        <v>32</v>
      </c>
      <c r="C22" s="11">
        <v>46760.637999999999</v>
      </c>
      <c r="D22" s="6"/>
      <c r="E22">
        <f t="shared" ref="E22:E35" si="0">+(C22-C$7)/C$8</f>
        <v>9923.76667551016</v>
      </c>
      <c r="F22">
        <f t="shared" ref="F22:F36" si="1">ROUND(2*E22,0)/2</f>
        <v>9924</v>
      </c>
      <c r="G22">
        <f t="shared" ref="G22:G35" si="2">+C22-(C$7+F22*C$8)</f>
        <v>-0.49632318829389988</v>
      </c>
      <c r="I22">
        <f t="shared" ref="I22:I35" si="3">+G22</f>
        <v>-0.49632318829389988</v>
      </c>
      <c r="O22">
        <f t="shared" ref="O22:O35" si="4">+C$11+C$12*$F22</f>
        <v>-0.49536594415997792</v>
      </c>
      <c r="Q22" s="2">
        <f t="shared" ref="Q22:Q35" si="5">+C22-15018.5</f>
        <v>31742.137999999999</v>
      </c>
      <c r="R22" s="13"/>
      <c r="AB22">
        <v>5</v>
      </c>
      <c r="AD22" t="s">
        <v>31</v>
      </c>
      <c r="AF22" t="s">
        <v>33</v>
      </c>
    </row>
    <row r="23" spans="1:32">
      <c r="A23" t="s">
        <v>34</v>
      </c>
      <c r="C23" s="11">
        <v>46889.336000000003</v>
      </c>
      <c r="D23" s="6"/>
      <c r="E23">
        <f t="shared" si="0"/>
        <v>9984.2683725926854</v>
      </c>
      <c r="F23">
        <f t="shared" si="1"/>
        <v>9984.5</v>
      </c>
      <c r="G23">
        <f t="shared" si="2"/>
        <v>-0.49271318829414668</v>
      </c>
      <c r="I23">
        <f t="shared" si="3"/>
        <v>-0.49271318829414668</v>
      </c>
      <c r="O23">
        <f t="shared" si="4"/>
        <v>-0.49519656462128953</v>
      </c>
      <c r="Q23" s="2">
        <f t="shared" si="5"/>
        <v>31870.836000000003</v>
      </c>
      <c r="R23" s="13"/>
      <c r="AB23">
        <v>10</v>
      </c>
      <c r="AD23" t="s">
        <v>31</v>
      </c>
      <c r="AF23" t="s">
        <v>33</v>
      </c>
    </row>
    <row r="24" spans="1:32">
      <c r="A24" t="s">
        <v>34</v>
      </c>
      <c r="C24" s="11">
        <v>46890.398000000001</v>
      </c>
      <c r="D24" s="6"/>
      <c r="E24">
        <f t="shared" si="0"/>
        <v>9984.7676251242046</v>
      </c>
      <c r="F24">
        <f t="shared" si="1"/>
        <v>9985</v>
      </c>
      <c r="G24">
        <f t="shared" si="2"/>
        <v>-0.49430318829399766</v>
      </c>
      <c r="I24">
        <f t="shared" si="3"/>
        <v>-0.49430318829399766</v>
      </c>
      <c r="O24">
        <f t="shared" si="4"/>
        <v>-0.49519516479039127</v>
      </c>
      <c r="Q24" s="2">
        <f t="shared" si="5"/>
        <v>31871.898000000001</v>
      </c>
      <c r="R24" s="13"/>
      <c r="AB24">
        <v>7</v>
      </c>
      <c r="AD24" t="s">
        <v>31</v>
      </c>
      <c r="AF24" t="s">
        <v>33</v>
      </c>
    </row>
    <row r="25" spans="1:32">
      <c r="A25" t="s">
        <v>34</v>
      </c>
      <c r="C25" s="11">
        <v>46907.415000000001</v>
      </c>
      <c r="D25" s="6"/>
      <c r="E25">
        <f t="shared" si="0"/>
        <v>9992.7674182775809</v>
      </c>
      <c r="F25">
        <f t="shared" si="1"/>
        <v>9993</v>
      </c>
      <c r="G25">
        <f t="shared" si="2"/>
        <v>-0.49474318829743424</v>
      </c>
      <c r="I25">
        <f t="shared" si="3"/>
        <v>-0.49474318829743424</v>
      </c>
      <c r="O25">
        <f t="shared" si="4"/>
        <v>-0.49517276749601924</v>
      </c>
      <c r="Q25" s="2">
        <f t="shared" si="5"/>
        <v>31888.915000000001</v>
      </c>
      <c r="R25" s="13"/>
      <c r="AB25">
        <v>10</v>
      </c>
      <c r="AD25" t="s">
        <v>31</v>
      </c>
      <c r="AF25" t="s">
        <v>33</v>
      </c>
    </row>
    <row r="26" spans="1:32">
      <c r="A26" t="s">
        <v>35</v>
      </c>
      <c r="C26" s="11">
        <v>47159.489000000001</v>
      </c>
      <c r="D26" s="6"/>
      <c r="E26">
        <f t="shared" si="0"/>
        <v>10111.268908513481</v>
      </c>
      <c r="F26">
        <f t="shared" si="1"/>
        <v>10111.5</v>
      </c>
      <c r="G26">
        <f t="shared" si="2"/>
        <v>-0.49157318829384167</v>
      </c>
      <c r="I26">
        <f t="shared" si="3"/>
        <v>-0.49157318829384167</v>
      </c>
      <c r="O26">
        <f t="shared" si="4"/>
        <v>-0.49484100757313376</v>
      </c>
      <c r="Q26" s="2">
        <f t="shared" si="5"/>
        <v>32140.989000000001</v>
      </c>
      <c r="R26" s="13"/>
      <c r="AB26">
        <v>6</v>
      </c>
      <c r="AD26" t="s">
        <v>31</v>
      </c>
      <c r="AF26" t="s">
        <v>33</v>
      </c>
    </row>
    <row r="27" spans="1:32">
      <c r="A27" t="s">
        <v>36</v>
      </c>
      <c r="C27" s="11">
        <v>47208.409</v>
      </c>
      <c r="D27" s="6"/>
      <c r="E27">
        <f t="shared" si="0"/>
        <v>10134.266492168836</v>
      </c>
      <c r="F27">
        <f t="shared" si="1"/>
        <v>10134.5</v>
      </c>
      <c r="G27">
        <f t="shared" si="2"/>
        <v>-0.49671318829496158</v>
      </c>
      <c r="I27">
        <f t="shared" si="3"/>
        <v>-0.49671318829496158</v>
      </c>
      <c r="O27">
        <f t="shared" si="4"/>
        <v>-0.49477661535181422</v>
      </c>
      <c r="Q27" s="2">
        <f t="shared" si="5"/>
        <v>32189.909</v>
      </c>
      <c r="R27" s="13"/>
      <c r="AB27">
        <v>6</v>
      </c>
      <c r="AD27" t="s">
        <v>31</v>
      </c>
      <c r="AF27" t="s">
        <v>33</v>
      </c>
    </row>
    <row r="28" spans="1:32">
      <c r="A28" t="s">
        <v>37</v>
      </c>
      <c r="C28" s="11">
        <v>47592.366999999998</v>
      </c>
      <c r="D28" s="6"/>
      <c r="E28">
        <f t="shared" si="0"/>
        <v>10314.767437081819</v>
      </c>
      <c r="F28">
        <f t="shared" si="1"/>
        <v>10315</v>
      </c>
      <c r="G28">
        <f t="shared" si="2"/>
        <v>-0.49470318829844473</v>
      </c>
      <c r="I28">
        <f t="shared" si="3"/>
        <v>-0.49470318829844473</v>
      </c>
      <c r="O28">
        <f t="shared" si="4"/>
        <v>-0.49427127639754559</v>
      </c>
      <c r="Q28" s="2">
        <f t="shared" si="5"/>
        <v>32573.866999999998</v>
      </c>
      <c r="R28" s="13"/>
      <c r="AB28">
        <v>6</v>
      </c>
      <c r="AD28" t="s">
        <v>31</v>
      </c>
      <c r="AF28" t="s">
        <v>33</v>
      </c>
    </row>
    <row r="29" spans="1:32">
      <c r="A29" t="s">
        <v>38</v>
      </c>
      <c r="C29" s="11">
        <v>47894.432000000001</v>
      </c>
      <c r="D29" s="6"/>
      <c r="E29">
        <f t="shared" si="0"/>
        <v>10456.769994458253</v>
      </c>
      <c r="F29">
        <f t="shared" si="1"/>
        <v>10457</v>
      </c>
      <c r="G29">
        <f t="shared" si="2"/>
        <v>-0.48926318829762749</v>
      </c>
      <c r="I29">
        <f t="shared" si="3"/>
        <v>-0.48926318829762749</v>
      </c>
      <c r="O29">
        <f t="shared" si="4"/>
        <v>-0.49387372442244232</v>
      </c>
      <c r="Q29" s="2">
        <f t="shared" si="5"/>
        <v>32875.932000000001</v>
      </c>
      <c r="R29" s="13"/>
      <c r="AB29">
        <v>6</v>
      </c>
      <c r="AD29" t="s">
        <v>31</v>
      </c>
      <c r="AF29" t="s">
        <v>33</v>
      </c>
    </row>
    <row r="30" spans="1:32">
      <c r="A30" t="s">
        <v>39</v>
      </c>
      <c r="C30" s="11">
        <v>48647.449000000001</v>
      </c>
      <c r="D30">
        <v>3.0000000000000001E-3</v>
      </c>
      <c r="E30">
        <f t="shared" si="0"/>
        <v>10810.767775558112</v>
      </c>
      <c r="F30">
        <f t="shared" si="1"/>
        <v>10811</v>
      </c>
      <c r="G30">
        <f t="shared" si="2"/>
        <v>-0.49398318829480559</v>
      </c>
      <c r="I30">
        <f t="shared" si="3"/>
        <v>-0.49398318829480559</v>
      </c>
      <c r="O30">
        <f t="shared" si="4"/>
        <v>-0.49288264414648053</v>
      </c>
      <c r="Q30" s="2">
        <f t="shared" si="5"/>
        <v>33628.949000000001</v>
      </c>
      <c r="R30" s="13"/>
      <c r="AB30">
        <v>6</v>
      </c>
      <c r="AD30" t="s">
        <v>31</v>
      </c>
      <c r="AF30" t="s">
        <v>33</v>
      </c>
    </row>
    <row r="31" spans="1:32">
      <c r="A31" t="s">
        <v>40</v>
      </c>
      <c r="C31" s="11">
        <v>49032.466</v>
      </c>
      <c r="D31">
        <v>3.0000000000000001E-3</v>
      </c>
      <c r="E31">
        <f t="shared" si="0"/>
        <v>10991.76656268473</v>
      </c>
      <c r="F31">
        <f t="shared" si="1"/>
        <v>10992</v>
      </c>
      <c r="G31">
        <f t="shared" si="2"/>
        <v>-0.49656318829511292</v>
      </c>
      <c r="I31">
        <f t="shared" si="3"/>
        <v>-0.49656318829511292</v>
      </c>
      <c r="O31">
        <f t="shared" si="4"/>
        <v>-0.49237590536131365</v>
      </c>
      <c r="Q31" s="2">
        <f t="shared" si="5"/>
        <v>34013.966</v>
      </c>
      <c r="R31" s="13"/>
      <c r="AB31">
        <v>12</v>
      </c>
      <c r="AD31" t="s">
        <v>31</v>
      </c>
      <c r="AF31" t="s">
        <v>33</v>
      </c>
    </row>
    <row r="32" spans="1:32">
      <c r="A32" t="s">
        <v>41</v>
      </c>
      <c r="C32" s="11">
        <v>49416.421999999999</v>
      </c>
      <c r="E32">
        <f t="shared" si="0"/>
        <v>11172.266567385788</v>
      </c>
      <c r="F32">
        <f t="shared" si="1"/>
        <v>11172.5</v>
      </c>
      <c r="G32">
        <f t="shared" si="2"/>
        <v>-0.49655318829900352</v>
      </c>
      <c r="I32">
        <f t="shared" si="3"/>
        <v>-0.49655318829900352</v>
      </c>
      <c r="O32">
        <f t="shared" si="4"/>
        <v>-0.49187056640704507</v>
      </c>
      <c r="Q32" s="2">
        <f t="shared" si="5"/>
        <v>34397.921999999999</v>
      </c>
      <c r="R32" s="13"/>
      <c r="AB32">
        <v>9</v>
      </c>
      <c r="AD32" t="s">
        <v>31</v>
      </c>
      <c r="AF32" t="s">
        <v>33</v>
      </c>
    </row>
    <row r="33" spans="1:32">
      <c r="A33" t="s">
        <v>42</v>
      </c>
      <c r="C33" s="11">
        <v>49670.625999999997</v>
      </c>
      <c r="D33">
        <v>4.0000000000000001E-3</v>
      </c>
      <c r="E33">
        <f t="shared" si="0"/>
        <v>11291.769383320499</v>
      </c>
      <c r="F33">
        <f t="shared" si="1"/>
        <v>11292</v>
      </c>
      <c r="G33">
        <f t="shared" si="2"/>
        <v>-0.49056318830116652</v>
      </c>
      <c r="I33">
        <f t="shared" si="3"/>
        <v>-0.49056318830116652</v>
      </c>
      <c r="O33">
        <f t="shared" si="4"/>
        <v>-0.49153600682236304</v>
      </c>
      <c r="Q33" s="2">
        <f t="shared" si="5"/>
        <v>34652.125999999997</v>
      </c>
      <c r="R33" s="13"/>
      <c r="AB33">
        <v>7</v>
      </c>
      <c r="AD33" t="s">
        <v>31</v>
      </c>
      <c r="AF33" t="s">
        <v>33</v>
      </c>
    </row>
    <row r="34" spans="1:32">
      <c r="A34" t="s">
        <v>43</v>
      </c>
      <c r="C34" s="11">
        <v>50390.675999999999</v>
      </c>
      <c r="D34">
        <v>3.0000000000000001E-3</v>
      </c>
      <c r="E34">
        <f t="shared" si="0"/>
        <v>11630.269181174937</v>
      </c>
      <c r="F34">
        <f t="shared" si="1"/>
        <v>11630.5</v>
      </c>
      <c r="G34">
        <f t="shared" si="2"/>
        <v>-0.49099318829394178</v>
      </c>
      <c r="I34">
        <f t="shared" si="3"/>
        <v>-0.49099318829394178</v>
      </c>
      <c r="O34">
        <f t="shared" si="4"/>
        <v>-0.49058832130424707</v>
      </c>
      <c r="Q34" s="2">
        <f t="shared" si="5"/>
        <v>35372.175999999999</v>
      </c>
      <c r="R34" s="13"/>
      <c r="AB34">
        <v>6</v>
      </c>
      <c r="AD34" t="s">
        <v>31</v>
      </c>
      <c r="AF34" t="s">
        <v>33</v>
      </c>
    </row>
    <row r="35" spans="1:32">
      <c r="A35" t="s">
        <v>44</v>
      </c>
      <c r="C35" s="11">
        <v>50790.582000000002</v>
      </c>
      <c r="D35">
        <v>3.0000000000000001E-3</v>
      </c>
      <c r="E35">
        <f t="shared" si="0"/>
        <v>11818.267375968046</v>
      </c>
      <c r="F35">
        <f t="shared" si="1"/>
        <v>11818.5</v>
      </c>
      <c r="G35">
        <f t="shared" si="2"/>
        <v>-0.49483318829879863</v>
      </c>
      <c r="I35">
        <f t="shared" si="3"/>
        <v>-0.49483318829879863</v>
      </c>
      <c r="O35">
        <f t="shared" si="4"/>
        <v>-0.49006198488650471</v>
      </c>
      <c r="Q35" s="2">
        <f t="shared" si="5"/>
        <v>35772.082000000002</v>
      </c>
      <c r="R35" s="13"/>
      <c r="AB35">
        <v>6</v>
      </c>
      <c r="AD35" t="s">
        <v>31</v>
      </c>
      <c r="AF35" t="s">
        <v>33</v>
      </c>
    </row>
    <row r="36" spans="1:32">
      <c r="A36" s="15" t="s">
        <v>46</v>
      </c>
      <c r="B36" s="16" t="s">
        <v>47</v>
      </c>
      <c r="C36" s="17">
        <v>52965.637000000002</v>
      </c>
      <c r="D36" s="18">
        <v>5.0000000000000001E-3</v>
      </c>
      <c r="E36">
        <f>+(C36-C$7)/C$8</f>
        <v>12840.773698893232</v>
      </c>
      <c r="F36">
        <f t="shared" si="1"/>
        <v>12841</v>
      </c>
      <c r="G36">
        <f>+C36-(C$7+F36*C$8)</f>
        <v>-0.48138318829296622</v>
      </c>
      <c r="J36">
        <f>+G36</f>
        <v>-0.48138318829296622</v>
      </c>
      <c r="O36">
        <f>+C$11+C$12*$F36</f>
        <v>-0.48719933069958132</v>
      </c>
      <c r="Q36" s="2">
        <f>+C36-15018.5</f>
        <v>37947.137000000002</v>
      </c>
    </row>
    <row r="37" spans="1:32">
      <c r="D37" s="6"/>
    </row>
    <row r="38" spans="1:32">
      <c r="D38" s="6"/>
    </row>
    <row r="39" spans="1:32">
      <c r="D39" s="6"/>
    </row>
    <row r="40" spans="1:32">
      <c r="D40" s="6"/>
    </row>
    <row r="41" spans="1:32">
      <c r="D41" s="6"/>
    </row>
    <row r="42" spans="1:32">
      <c r="D42" s="6"/>
    </row>
    <row r="43" spans="1:32">
      <c r="D43" s="6"/>
    </row>
    <row r="44" spans="1:32">
      <c r="D44" s="6"/>
    </row>
    <row r="45" spans="1:32">
      <c r="D45" s="6"/>
    </row>
    <row r="46" spans="1:32">
      <c r="D46" s="6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5"/>
  <sheetViews>
    <sheetView workbookViewId="0">
      <selection activeCell="A28" sqref="A28:D35"/>
    </sheetView>
  </sheetViews>
  <sheetFormatPr defaultRowHeight="12.75"/>
  <cols>
    <col min="1" max="1" width="19.7109375" style="25" customWidth="1"/>
    <col min="2" max="2" width="4.42578125" style="29" customWidth="1"/>
    <col min="3" max="3" width="12.7109375" style="25" customWidth="1"/>
    <col min="4" max="4" width="5.42578125" style="29" customWidth="1"/>
    <col min="5" max="5" width="14.85546875" style="29" customWidth="1"/>
    <col min="6" max="6" width="9.140625" style="29"/>
    <col min="7" max="7" width="12" style="29" customWidth="1"/>
    <col min="8" max="8" width="14.140625" style="25" customWidth="1"/>
    <col min="9" max="9" width="22.5703125" style="29" customWidth="1"/>
    <col min="10" max="10" width="25.140625" style="29" customWidth="1"/>
    <col min="11" max="11" width="15.7109375" style="29" customWidth="1"/>
    <col min="12" max="12" width="14.140625" style="29" customWidth="1"/>
    <col min="13" max="13" width="9.5703125" style="29" customWidth="1"/>
    <col min="14" max="14" width="14.140625" style="29" customWidth="1"/>
    <col min="15" max="15" width="23.42578125" style="29" customWidth="1"/>
    <col min="16" max="16" width="16.5703125" style="29" customWidth="1"/>
    <col min="17" max="17" width="41" style="29" customWidth="1"/>
    <col min="18" max="16384" width="9.140625" style="29"/>
  </cols>
  <sheetData>
    <row r="1" spans="1:16" ht="15.75">
      <c r="A1" s="53" t="s">
        <v>72</v>
      </c>
      <c r="I1" s="54" t="s">
        <v>73</v>
      </c>
      <c r="J1" s="55" t="s">
        <v>74</v>
      </c>
    </row>
    <row r="2" spans="1:16">
      <c r="I2" s="56" t="s">
        <v>75</v>
      </c>
      <c r="J2" s="57" t="s">
        <v>76</v>
      </c>
    </row>
    <row r="3" spans="1:16">
      <c r="A3" s="58" t="s">
        <v>77</v>
      </c>
      <c r="I3" s="56" t="s">
        <v>78</v>
      </c>
      <c r="J3" s="57" t="s">
        <v>79</v>
      </c>
    </row>
    <row r="4" spans="1:16">
      <c r="I4" s="56" t="s">
        <v>80</v>
      </c>
      <c r="J4" s="57" t="s">
        <v>79</v>
      </c>
    </row>
    <row r="5" spans="1:16" ht="13.5" thickBot="1">
      <c r="I5" s="59" t="s">
        <v>81</v>
      </c>
      <c r="J5" s="60" t="s">
        <v>82</v>
      </c>
    </row>
    <row r="10" spans="1:16" ht="13.5" thickBot="1"/>
    <row r="11" spans="1:16" ht="12.75" customHeight="1" thickBot="1">
      <c r="A11" s="25" t="str">
        <f t="shared" ref="A11:A35" si="0">P11</f>
        <v> BBS 82 </v>
      </c>
      <c r="B11" s="6" t="str">
        <f t="shared" ref="B11:B35" si="1">IF(H11=INT(H11),"I","II")</f>
        <v>I</v>
      </c>
      <c r="C11" s="25">
        <f t="shared" ref="C11:C35" si="2">1*G11</f>
        <v>46760.637999999999</v>
      </c>
      <c r="D11" s="29" t="str">
        <f t="shared" ref="D11:D35" si="3">VLOOKUP(F11,I$1:J$5,2,FALSE)</f>
        <v>vis</v>
      </c>
      <c r="E11" s="61">
        <f>VLOOKUP(C11,Active!C$21:E$973,3,FALSE)</f>
        <v>19847.007231965435</v>
      </c>
      <c r="F11" s="6" t="s">
        <v>81</v>
      </c>
      <c r="G11" s="29" t="str">
        <f t="shared" ref="G11:G35" si="4">MID(I11,3,LEN(I11)-3)</f>
        <v>46760.638</v>
      </c>
      <c r="H11" s="25">
        <f t="shared" ref="H11:H35" si="5">1*K11</f>
        <v>1320</v>
      </c>
      <c r="I11" s="62" t="s">
        <v>83</v>
      </c>
      <c r="J11" s="63" t="s">
        <v>84</v>
      </c>
      <c r="K11" s="62">
        <v>1320</v>
      </c>
      <c r="L11" s="62" t="s">
        <v>85</v>
      </c>
      <c r="M11" s="63" t="s">
        <v>86</v>
      </c>
      <c r="N11" s="63"/>
      <c r="O11" s="64" t="s">
        <v>87</v>
      </c>
      <c r="P11" s="64" t="s">
        <v>88</v>
      </c>
    </row>
    <row r="12" spans="1:16" ht="12.75" customHeight="1" thickBot="1">
      <c r="A12" s="25" t="str">
        <f t="shared" si="0"/>
        <v> BBS 83 </v>
      </c>
      <c r="B12" s="6" t="str">
        <f t="shared" si="1"/>
        <v>I</v>
      </c>
      <c r="C12" s="25">
        <f t="shared" si="2"/>
        <v>46889.336000000003</v>
      </c>
      <c r="D12" s="29" t="str">
        <f t="shared" si="3"/>
        <v>vis</v>
      </c>
      <c r="E12" s="61">
        <f>VLOOKUP(C12,Active!C$21:E$973,3,FALSE)</f>
        <v>19968.010466873566</v>
      </c>
      <c r="F12" s="6" t="s">
        <v>81</v>
      </c>
      <c r="G12" s="29" t="str">
        <f t="shared" si="4"/>
        <v>46889.336</v>
      </c>
      <c r="H12" s="25">
        <f t="shared" si="5"/>
        <v>1328</v>
      </c>
      <c r="I12" s="62" t="s">
        <v>89</v>
      </c>
      <c r="J12" s="63" t="s">
        <v>90</v>
      </c>
      <c r="K12" s="62">
        <v>1328</v>
      </c>
      <c r="L12" s="62" t="s">
        <v>91</v>
      </c>
      <c r="M12" s="63" t="s">
        <v>86</v>
      </c>
      <c r="N12" s="63"/>
      <c r="O12" s="64" t="s">
        <v>87</v>
      </c>
      <c r="P12" s="64" t="s">
        <v>92</v>
      </c>
    </row>
    <row r="13" spans="1:16" ht="12.75" customHeight="1" thickBot="1">
      <c r="A13" s="25" t="str">
        <f t="shared" si="0"/>
        <v> BBS 83 </v>
      </c>
      <c r="B13" s="6" t="str">
        <f t="shared" si="1"/>
        <v>I</v>
      </c>
      <c r="C13" s="25">
        <f t="shared" si="2"/>
        <v>46890.398000000001</v>
      </c>
      <c r="D13" s="29" t="str">
        <f t="shared" si="3"/>
        <v>vis</v>
      </c>
      <c r="E13" s="61">
        <f>VLOOKUP(C13,Active!C$21:E$973,3,FALSE)</f>
        <v>19969.008970622435</v>
      </c>
      <c r="F13" s="6" t="s">
        <v>81</v>
      </c>
      <c r="G13" s="29" t="str">
        <f t="shared" si="4"/>
        <v>46890.398</v>
      </c>
      <c r="H13" s="25">
        <f t="shared" si="5"/>
        <v>1328</v>
      </c>
      <c r="I13" s="62" t="s">
        <v>93</v>
      </c>
      <c r="J13" s="63" t="s">
        <v>94</v>
      </c>
      <c r="K13" s="62">
        <v>1328</v>
      </c>
      <c r="L13" s="62" t="s">
        <v>95</v>
      </c>
      <c r="M13" s="63" t="s">
        <v>86</v>
      </c>
      <c r="N13" s="63"/>
      <c r="O13" s="64" t="s">
        <v>87</v>
      </c>
      <c r="P13" s="64" t="s">
        <v>92</v>
      </c>
    </row>
    <row r="14" spans="1:16" ht="12.75" customHeight="1" thickBot="1">
      <c r="A14" s="25" t="str">
        <f t="shared" si="0"/>
        <v> BBS 83 </v>
      </c>
      <c r="B14" s="6" t="str">
        <f t="shared" si="1"/>
        <v>I</v>
      </c>
      <c r="C14" s="25">
        <f t="shared" si="2"/>
        <v>46907.415000000001</v>
      </c>
      <c r="D14" s="29" t="str">
        <f t="shared" si="3"/>
        <v>vis</v>
      </c>
      <c r="E14" s="61">
        <f>VLOOKUP(C14,Active!C$21:E$973,3,FALSE)</f>
        <v>19985.008535871559</v>
      </c>
      <c r="F14" s="6" t="s">
        <v>81</v>
      </c>
      <c r="G14" s="29" t="str">
        <f t="shared" si="4"/>
        <v>46907.415</v>
      </c>
      <c r="H14" s="25">
        <f t="shared" si="5"/>
        <v>1329</v>
      </c>
      <c r="I14" s="62" t="s">
        <v>96</v>
      </c>
      <c r="J14" s="63" t="s">
        <v>97</v>
      </c>
      <c r="K14" s="62">
        <v>1329</v>
      </c>
      <c r="L14" s="62" t="s">
        <v>98</v>
      </c>
      <c r="M14" s="63" t="s">
        <v>86</v>
      </c>
      <c r="N14" s="63"/>
      <c r="O14" s="64" t="s">
        <v>87</v>
      </c>
      <c r="P14" s="64" t="s">
        <v>92</v>
      </c>
    </row>
    <row r="15" spans="1:16" ht="12.75" customHeight="1" thickBot="1">
      <c r="A15" s="25" t="str">
        <f t="shared" si="0"/>
        <v> BBS 83 </v>
      </c>
      <c r="B15" s="6" t="str">
        <f t="shared" si="1"/>
        <v>I</v>
      </c>
      <c r="C15" s="25">
        <f t="shared" si="2"/>
        <v>47159.489000000001</v>
      </c>
      <c r="D15" s="29" t="str">
        <f t="shared" si="3"/>
        <v>vis</v>
      </c>
      <c r="E15" s="61">
        <f>VLOOKUP(C15,Active!C$21:E$973,3,FALSE)</f>
        <v>20222.011204415212</v>
      </c>
      <c r="F15" s="6" t="s">
        <v>81</v>
      </c>
      <c r="G15" s="29" t="str">
        <f t="shared" si="4"/>
        <v>47159.489</v>
      </c>
      <c r="H15" s="25">
        <f t="shared" si="5"/>
        <v>1345</v>
      </c>
      <c r="I15" s="62" t="s">
        <v>99</v>
      </c>
      <c r="J15" s="63" t="s">
        <v>100</v>
      </c>
      <c r="K15" s="62">
        <v>1345</v>
      </c>
      <c r="L15" s="62" t="s">
        <v>101</v>
      </c>
      <c r="M15" s="63" t="s">
        <v>86</v>
      </c>
      <c r="N15" s="63"/>
      <c r="O15" s="64" t="s">
        <v>87</v>
      </c>
      <c r="P15" s="64" t="s">
        <v>92</v>
      </c>
    </row>
    <row r="16" spans="1:16" ht="12.75" customHeight="1" thickBot="1">
      <c r="A16" s="25" t="str">
        <f t="shared" si="0"/>
        <v> BBS 87 </v>
      </c>
      <c r="B16" s="6" t="str">
        <f t="shared" si="1"/>
        <v>I</v>
      </c>
      <c r="C16" s="25">
        <f t="shared" si="2"/>
        <v>47208.409</v>
      </c>
      <c r="D16" s="29" t="str">
        <f t="shared" si="3"/>
        <v>vis</v>
      </c>
      <c r="E16" s="61">
        <f>VLOOKUP(C16,Active!C$21:E$973,3,FALSE)</f>
        <v>20268.006311190027</v>
      </c>
      <c r="F16" s="6" t="s">
        <v>81</v>
      </c>
      <c r="G16" s="29" t="str">
        <f t="shared" si="4"/>
        <v>47208.409</v>
      </c>
      <c r="H16" s="25">
        <f t="shared" si="5"/>
        <v>1348</v>
      </c>
      <c r="I16" s="62" t="s">
        <v>102</v>
      </c>
      <c r="J16" s="63" t="s">
        <v>103</v>
      </c>
      <c r="K16" s="62">
        <v>1348</v>
      </c>
      <c r="L16" s="62" t="s">
        <v>104</v>
      </c>
      <c r="M16" s="63" t="s">
        <v>86</v>
      </c>
      <c r="N16" s="63"/>
      <c r="O16" s="64" t="s">
        <v>87</v>
      </c>
      <c r="P16" s="64" t="s">
        <v>105</v>
      </c>
    </row>
    <row r="17" spans="1:16" ht="12.75" customHeight="1" thickBot="1">
      <c r="A17" s="25" t="str">
        <f t="shared" si="0"/>
        <v> BBS 91 </v>
      </c>
      <c r="B17" s="6" t="str">
        <f t="shared" si="1"/>
        <v>I</v>
      </c>
      <c r="C17" s="25">
        <f t="shared" si="2"/>
        <v>47592.366999999998</v>
      </c>
      <c r="D17" s="29" t="str">
        <f t="shared" si="3"/>
        <v>vis</v>
      </c>
      <c r="E17" s="61">
        <f>VLOOKUP(C17,Active!C$21:E$973,3,FALSE)</f>
        <v>20629.007725888419</v>
      </c>
      <c r="F17" s="6" t="s">
        <v>81</v>
      </c>
      <c r="G17" s="29" t="str">
        <f t="shared" si="4"/>
        <v>47592.367</v>
      </c>
      <c r="H17" s="25">
        <f t="shared" si="5"/>
        <v>1372</v>
      </c>
      <c r="I17" s="62" t="s">
        <v>106</v>
      </c>
      <c r="J17" s="63" t="s">
        <v>107</v>
      </c>
      <c r="K17" s="62">
        <v>1372</v>
      </c>
      <c r="L17" s="62" t="s">
        <v>108</v>
      </c>
      <c r="M17" s="63" t="s">
        <v>86</v>
      </c>
      <c r="N17" s="63"/>
      <c r="O17" s="64" t="s">
        <v>87</v>
      </c>
      <c r="P17" s="64" t="s">
        <v>109</v>
      </c>
    </row>
    <row r="18" spans="1:16" ht="12.75" customHeight="1" thickBot="1">
      <c r="A18" s="25" t="str">
        <f t="shared" si="0"/>
        <v> BBS 94 </v>
      </c>
      <c r="B18" s="6" t="str">
        <f t="shared" si="1"/>
        <v>I</v>
      </c>
      <c r="C18" s="25">
        <f t="shared" si="2"/>
        <v>47894.432000000001</v>
      </c>
      <c r="D18" s="29" t="str">
        <f t="shared" si="3"/>
        <v>vis</v>
      </c>
      <c r="E18" s="61">
        <f>VLOOKUP(C18,Active!C$21:E$973,3,FALSE)</f>
        <v>20913.012466851942</v>
      </c>
      <c r="F18" s="6" t="s">
        <v>81</v>
      </c>
      <c r="G18" s="29" t="str">
        <f t="shared" si="4"/>
        <v>47894.432</v>
      </c>
      <c r="H18" s="25">
        <f t="shared" si="5"/>
        <v>1391</v>
      </c>
      <c r="I18" s="62" t="s">
        <v>110</v>
      </c>
      <c r="J18" s="63" t="s">
        <v>111</v>
      </c>
      <c r="K18" s="62">
        <v>1391</v>
      </c>
      <c r="L18" s="62" t="s">
        <v>112</v>
      </c>
      <c r="M18" s="63" t="s">
        <v>86</v>
      </c>
      <c r="N18" s="63"/>
      <c r="O18" s="64" t="s">
        <v>87</v>
      </c>
      <c r="P18" s="64" t="s">
        <v>113</v>
      </c>
    </row>
    <row r="19" spans="1:16" ht="12.75" customHeight="1" thickBot="1">
      <c r="A19" s="25" t="str">
        <f t="shared" si="0"/>
        <v> BBS 100 </v>
      </c>
      <c r="B19" s="6" t="str">
        <f t="shared" si="1"/>
        <v>I</v>
      </c>
      <c r="C19" s="25">
        <f t="shared" si="2"/>
        <v>48647.449000000001</v>
      </c>
      <c r="D19" s="29" t="str">
        <f t="shared" si="3"/>
        <v>vis</v>
      </c>
      <c r="E19" s="61">
        <f>VLOOKUP(C19,Active!C$21:E$973,3,FALSE)</f>
        <v>21621.007097233236</v>
      </c>
      <c r="F19" s="6" t="s">
        <v>81</v>
      </c>
      <c r="G19" s="29" t="str">
        <f t="shared" si="4"/>
        <v>48647.449</v>
      </c>
      <c r="H19" s="25">
        <f t="shared" si="5"/>
        <v>1438</v>
      </c>
      <c r="I19" s="62" t="s">
        <v>114</v>
      </c>
      <c r="J19" s="63" t="s">
        <v>115</v>
      </c>
      <c r="K19" s="62">
        <v>1438</v>
      </c>
      <c r="L19" s="62" t="s">
        <v>116</v>
      </c>
      <c r="M19" s="63" t="s">
        <v>86</v>
      </c>
      <c r="N19" s="63"/>
      <c r="O19" s="64" t="s">
        <v>87</v>
      </c>
      <c r="P19" s="64" t="s">
        <v>117</v>
      </c>
    </row>
    <row r="20" spans="1:16" ht="12.75" customHeight="1" thickBot="1">
      <c r="A20" s="25" t="str">
        <f t="shared" si="0"/>
        <v> BBS 103 </v>
      </c>
      <c r="B20" s="6" t="str">
        <f t="shared" si="1"/>
        <v>I</v>
      </c>
      <c r="C20" s="25">
        <f t="shared" si="2"/>
        <v>49032.466</v>
      </c>
      <c r="D20" s="29" t="str">
        <f t="shared" si="3"/>
        <v>vis</v>
      </c>
      <c r="E20" s="61">
        <f>VLOOKUP(C20,Active!C$21:E$973,3,FALSE)</f>
        <v>21983.004195048441</v>
      </c>
      <c r="F20" s="6" t="s">
        <v>81</v>
      </c>
      <c r="G20" s="29" t="str">
        <f t="shared" si="4"/>
        <v>49032.466</v>
      </c>
      <c r="H20" s="25">
        <f t="shared" si="5"/>
        <v>1462</v>
      </c>
      <c r="I20" s="62" t="s">
        <v>118</v>
      </c>
      <c r="J20" s="63" t="s">
        <v>119</v>
      </c>
      <c r="K20" s="62">
        <v>1462</v>
      </c>
      <c r="L20" s="62" t="s">
        <v>120</v>
      </c>
      <c r="M20" s="63" t="s">
        <v>86</v>
      </c>
      <c r="N20" s="63"/>
      <c r="O20" s="64" t="s">
        <v>87</v>
      </c>
      <c r="P20" s="64" t="s">
        <v>121</v>
      </c>
    </row>
    <row r="21" spans="1:16" ht="12.75" customHeight="1" thickBot="1">
      <c r="A21" s="25" t="str">
        <f t="shared" si="0"/>
        <v> BBS 106 </v>
      </c>
      <c r="B21" s="6" t="str">
        <f t="shared" si="1"/>
        <v>I</v>
      </c>
      <c r="C21" s="25">
        <f t="shared" si="2"/>
        <v>49416.421999999999</v>
      </c>
      <c r="D21" s="29" t="str">
        <f t="shared" si="3"/>
        <v>vis</v>
      </c>
      <c r="E21" s="61">
        <f>VLOOKUP(C21,Active!C$21:E$973,3,FALSE)</f>
        <v>22344.003729325461</v>
      </c>
      <c r="F21" s="6" t="s">
        <v>81</v>
      </c>
      <c r="G21" s="29" t="str">
        <f t="shared" si="4"/>
        <v>49416.422</v>
      </c>
      <c r="H21" s="25">
        <f t="shared" si="5"/>
        <v>1486</v>
      </c>
      <c r="I21" s="62" t="s">
        <v>122</v>
      </c>
      <c r="J21" s="63" t="s">
        <v>123</v>
      </c>
      <c r="K21" s="62">
        <v>1486</v>
      </c>
      <c r="L21" s="62" t="s">
        <v>124</v>
      </c>
      <c r="M21" s="63" t="s">
        <v>86</v>
      </c>
      <c r="N21" s="63"/>
      <c r="O21" s="64" t="s">
        <v>87</v>
      </c>
      <c r="P21" s="64" t="s">
        <v>125</v>
      </c>
    </row>
    <row r="22" spans="1:16" ht="12.75" customHeight="1" thickBot="1">
      <c r="A22" s="25" t="str">
        <f t="shared" si="0"/>
        <v> BBS 108 </v>
      </c>
      <c r="B22" s="6" t="str">
        <f t="shared" si="1"/>
        <v>I</v>
      </c>
      <c r="C22" s="25">
        <f t="shared" si="2"/>
        <v>49670.625999999997</v>
      </c>
      <c r="D22" s="29" t="str">
        <f t="shared" si="3"/>
        <v>vis</v>
      </c>
      <c r="E22" s="61">
        <f>VLOOKUP(C22,Active!C$21:E$973,3,FALSE)</f>
        <v>22583.009046630974</v>
      </c>
      <c r="F22" s="6" t="s">
        <v>81</v>
      </c>
      <c r="G22" s="29" t="str">
        <f t="shared" si="4"/>
        <v>49670.626</v>
      </c>
      <c r="H22" s="25">
        <f t="shared" si="5"/>
        <v>1502</v>
      </c>
      <c r="I22" s="62" t="s">
        <v>126</v>
      </c>
      <c r="J22" s="63" t="s">
        <v>127</v>
      </c>
      <c r="K22" s="62">
        <v>1502</v>
      </c>
      <c r="L22" s="62" t="s">
        <v>128</v>
      </c>
      <c r="M22" s="63" t="s">
        <v>86</v>
      </c>
      <c r="N22" s="63"/>
      <c r="O22" s="64" t="s">
        <v>87</v>
      </c>
      <c r="P22" s="64" t="s">
        <v>129</v>
      </c>
    </row>
    <row r="23" spans="1:16" ht="12.75" customHeight="1" thickBot="1">
      <c r="A23" s="25" t="str">
        <f t="shared" si="0"/>
        <v> BBS 114 </v>
      </c>
      <c r="B23" s="6" t="str">
        <f t="shared" si="1"/>
        <v>I</v>
      </c>
      <c r="C23" s="25">
        <f t="shared" si="2"/>
        <v>50390.675999999999</v>
      </c>
      <c r="D23" s="29" t="str">
        <f t="shared" si="3"/>
        <v>vis</v>
      </c>
      <c r="E23" s="61">
        <f>VLOOKUP(C23,Active!C$21:E$973,3,FALSE)</f>
        <v>23260.007751316331</v>
      </c>
      <c r="F23" s="6" t="s">
        <v>81</v>
      </c>
      <c r="G23" s="29" t="str">
        <f t="shared" si="4"/>
        <v>50390.676</v>
      </c>
      <c r="H23" s="25">
        <f t="shared" si="5"/>
        <v>1547</v>
      </c>
      <c r="I23" s="62" t="s">
        <v>130</v>
      </c>
      <c r="J23" s="63" t="s">
        <v>131</v>
      </c>
      <c r="K23" s="62">
        <v>1547</v>
      </c>
      <c r="L23" s="62" t="s">
        <v>132</v>
      </c>
      <c r="M23" s="63" t="s">
        <v>86</v>
      </c>
      <c r="N23" s="63"/>
      <c r="O23" s="64" t="s">
        <v>87</v>
      </c>
      <c r="P23" s="64" t="s">
        <v>133</v>
      </c>
    </row>
    <row r="24" spans="1:16" ht="12.75" customHeight="1" thickBot="1">
      <c r="A24" s="25" t="str">
        <f t="shared" si="0"/>
        <v> BBS 116 </v>
      </c>
      <c r="B24" s="6" t="str">
        <f t="shared" si="1"/>
        <v>I</v>
      </c>
      <c r="C24" s="25">
        <f t="shared" si="2"/>
        <v>50790.582000000002</v>
      </c>
      <c r="D24" s="29" t="str">
        <f t="shared" si="3"/>
        <v>vis</v>
      </c>
      <c r="E24" s="61">
        <f>VLOOKUP(C24,Active!C$21:E$973,3,FALSE)</f>
        <v>23636.003646040175</v>
      </c>
      <c r="F24" s="6" t="s">
        <v>81</v>
      </c>
      <c r="G24" s="29" t="str">
        <f t="shared" si="4"/>
        <v>50790.582</v>
      </c>
      <c r="H24" s="25">
        <f t="shared" si="5"/>
        <v>1572</v>
      </c>
      <c r="I24" s="62" t="s">
        <v>134</v>
      </c>
      <c r="J24" s="63" t="s">
        <v>135</v>
      </c>
      <c r="K24" s="62">
        <v>1572</v>
      </c>
      <c r="L24" s="62" t="s">
        <v>136</v>
      </c>
      <c r="M24" s="63" t="s">
        <v>86</v>
      </c>
      <c r="N24" s="63"/>
      <c r="O24" s="64" t="s">
        <v>87</v>
      </c>
      <c r="P24" s="64" t="s">
        <v>137</v>
      </c>
    </row>
    <row r="25" spans="1:16" ht="12.75" customHeight="1" thickBot="1">
      <c r="A25" s="25" t="str">
        <f t="shared" si="0"/>
        <v> BBS 130 </v>
      </c>
      <c r="B25" s="6" t="str">
        <f t="shared" si="1"/>
        <v>I</v>
      </c>
      <c r="C25" s="25">
        <f t="shared" si="2"/>
        <v>52965.637000000002</v>
      </c>
      <c r="D25" s="29" t="str">
        <f t="shared" si="3"/>
        <v>vis</v>
      </c>
      <c r="E25" s="61">
        <f>VLOOKUP(C25,Active!C$21:E$973,3,FALSE)</f>
        <v>25681.013600375845</v>
      </c>
      <c r="F25" s="6" t="s">
        <v>81</v>
      </c>
      <c r="G25" s="29" t="str">
        <f t="shared" si="4"/>
        <v>52965.637</v>
      </c>
      <c r="H25" s="25">
        <f t="shared" si="5"/>
        <v>1708</v>
      </c>
      <c r="I25" s="62" t="s">
        <v>162</v>
      </c>
      <c r="J25" s="63" t="s">
        <v>163</v>
      </c>
      <c r="K25" s="62">
        <v>1708</v>
      </c>
      <c r="L25" s="62" t="s">
        <v>164</v>
      </c>
      <c r="M25" s="63" t="s">
        <v>86</v>
      </c>
      <c r="N25" s="63"/>
      <c r="O25" s="64" t="s">
        <v>87</v>
      </c>
      <c r="P25" s="64" t="s">
        <v>165</v>
      </c>
    </row>
    <row r="26" spans="1:16" ht="12.75" customHeight="1" thickBot="1">
      <c r="A26" s="25" t="str">
        <f t="shared" si="0"/>
        <v>OEJV 0003 </v>
      </c>
      <c r="B26" s="6" t="str">
        <f t="shared" si="1"/>
        <v>I</v>
      </c>
      <c r="C26" s="25">
        <f t="shared" si="2"/>
        <v>53382.553999999996</v>
      </c>
      <c r="D26" s="29" t="str">
        <f t="shared" si="3"/>
        <v>vis</v>
      </c>
      <c r="E26" s="61">
        <f>VLOOKUP(C26,Active!C$21:E$973,3,FALSE)</f>
        <v>26073.003419084685</v>
      </c>
      <c r="F26" s="6" t="s">
        <v>81</v>
      </c>
      <c r="G26" s="29" t="str">
        <f t="shared" si="4"/>
        <v>53382.554</v>
      </c>
      <c r="H26" s="25">
        <f t="shared" si="5"/>
        <v>1734</v>
      </c>
      <c r="I26" s="62" t="s">
        <v>166</v>
      </c>
      <c r="J26" s="63" t="s">
        <v>167</v>
      </c>
      <c r="K26" s="62">
        <v>1734</v>
      </c>
      <c r="L26" s="62" t="s">
        <v>168</v>
      </c>
      <c r="M26" s="63" t="s">
        <v>86</v>
      </c>
      <c r="N26" s="63"/>
      <c r="O26" s="64" t="s">
        <v>87</v>
      </c>
      <c r="P26" s="65" t="s">
        <v>169</v>
      </c>
    </row>
    <row r="27" spans="1:16" ht="12.75" customHeight="1" thickBot="1">
      <c r="A27" s="25" t="str">
        <f t="shared" si="0"/>
        <v>IBVS 5809 </v>
      </c>
      <c r="B27" s="6" t="str">
        <f t="shared" si="1"/>
        <v>II</v>
      </c>
      <c r="C27" s="25">
        <f t="shared" si="2"/>
        <v>53499.567999999999</v>
      </c>
      <c r="D27" s="29" t="str">
        <f t="shared" si="3"/>
        <v>vis</v>
      </c>
      <c r="E27" s="61">
        <f>VLOOKUP(C27,Active!C$21:E$973,3,FALSE)</f>
        <v>26183.021232333842</v>
      </c>
      <c r="F27" s="6" t="s">
        <v>81</v>
      </c>
      <c r="G27" s="29" t="str">
        <f t="shared" si="4"/>
        <v>53499.568</v>
      </c>
      <c r="H27" s="25">
        <f t="shared" si="5"/>
        <v>1741.5</v>
      </c>
      <c r="I27" s="62" t="s">
        <v>170</v>
      </c>
      <c r="J27" s="63" t="s">
        <v>171</v>
      </c>
      <c r="K27" s="62">
        <v>1741.5</v>
      </c>
      <c r="L27" s="62" t="s">
        <v>172</v>
      </c>
      <c r="M27" s="63" t="s">
        <v>173</v>
      </c>
      <c r="N27" s="63" t="s">
        <v>81</v>
      </c>
      <c r="O27" s="64" t="s">
        <v>174</v>
      </c>
      <c r="P27" s="65" t="s">
        <v>175</v>
      </c>
    </row>
    <row r="28" spans="1:16" ht="12.75" customHeight="1" thickBot="1">
      <c r="A28" s="25" t="str">
        <f t="shared" si="0"/>
        <v> BBS 119 </v>
      </c>
      <c r="B28" s="6" t="str">
        <f t="shared" si="1"/>
        <v>I</v>
      </c>
      <c r="C28" s="25">
        <f t="shared" si="2"/>
        <v>51159.648000000001</v>
      </c>
      <c r="D28" s="29" t="str">
        <f t="shared" si="3"/>
        <v>vis</v>
      </c>
      <c r="E28" s="61">
        <f>VLOOKUP(C28,Active!C$21:E$973,3,FALSE)</f>
        <v>23983.003443197875</v>
      </c>
      <c r="F28" s="6" t="s">
        <v>81</v>
      </c>
      <c r="G28" s="29" t="str">
        <f t="shared" si="4"/>
        <v>51159.648</v>
      </c>
      <c r="H28" s="25">
        <f t="shared" si="5"/>
        <v>1595</v>
      </c>
      <c r="I28" s="62" t="s">
        <v>138</v>
      </c>
      <c r="J28" s="63" t="s">
        <v>139</v>
      </c>
      <c r="K28" s="62">
        <v>1595</v>
      </c>
      <c r="L28" s="62" t="s">
        <v>140</v>
      </c>
      <c r="M28" s="63" t="s">
        <v>86</v>
      </c>
      <c r="N28" s="63"/>
      <c r="O28" s="64" t="s">
        <v>87</v>
      </c>
      <c r="P28" s="64" t="s">
        <v>141</v>
      </c>
    </row>
    <row r="29" spans="1:16" ht="12.75" customHeight="1" thickBot="1">
      <c r="A29" s="25" t="str">
        <f t="shared" si="0"/>
        <v> BBS 120 </v>
      </c>
      <c r="B29" s="6" t="str">
        <f t="shared" si="1"/>
        <v>I</v>
      </c>
      <c r="C29" s="25">
        <f t="shared" si="2"/>
        <v>51254.326000000001</v>
      </c>
      <c r="D29" s="29" t="str">
        <f t="shared" si="3"/>
        <v>vis</v>
      </c>
      <c r="E29" s="61">
        <f>VLOOKUP(C29,Active!C$21:E$973,3,FALSE)</f>
        <v>24072.020710557365</v>
      </c>
      <c r="F29" s="6" t="s">
        <v>81</v>
      </c>
      <c r="G29" s="29" t="str">
        <f t="shared" si="4"/>
        <v>51254.326</v>
      </c>
      <c r="H29" s="25">
        <f t="shared" si="5"/>
        <v>1601</v>
      </c>
      <c r="I29" s="62" t="s">
        <v>142</v>
      </c>
      <c r="J29" s="63" t="s">
        <v>143</v>
      </c>
      <c r="K29" s="62">
        <v>1601</v>
      </c>
      <c r="L29" s="62" t="s">
        <v>144</v>
      </c>
      <c r="M29" s="63" t="s">
        <v>86</v>
      </c>
      <c r="N29" s="63"/>
      <c r="O29" s="64" t="s">
        <v>87</v>
      </c>
      <c r="P29" s="64" t="s">
        <v>145</v>
      </c>
    </row>
    <row r="30" spans="1:16" ht="12.75" customHeight="1" thickBot="1">
      <c r="A30" s="25" t="str">
        <f t="shared" si="0"/>
        <v> BBS 122 </v>
      </c>
      <c r="B30" s="6" t="str">
        <f t="shared" si="1"/>
        <v>I</v>
      </c>
      <c r="C30" s="25">
        <f t="shared" si="2"/>
        <v>51575.531000000003</v>
      </c>
      <c r="D30" s="29" t="str">
        <f t="shared" si="3"/>
        <v>vis</v>
      </c>
      <c r="E30" s="61">
        <f>VLOOKUP(C30,Active!C$21:E$973,3,FALSE)</f>
        <v>24374.021084057065</v>
      </c>
      <c r="F30" s="6" t="s">
        <v>81</v>
      </c>
      <c r="G30" s="29" t="str">
        <f t="shared" si="4"/>
        <v>51575.531</v>
      </c>
      <c r="H30" s="25">
        <f t="shared" si="5"/>
        <v>1621</v>
      </c>
      <c r="I30" s="62" t="s">
        <v>146</v>
      </c>
      <c r="J30" s="63" t="s">
        <v>147</v>
      </c>
      <c r="K30" s="62">
        <v>1621</v>
      </c>
      <c r="L30" s="62" t="s">
        <v>148</v>
      </c>
      <c r="M30" s="63" t="s">
        <v>86</v>
      </c>
      <c r="N30" s="63"/>
      <c r="O30" s="64" t="s">
        <v>87</v>
      </c>
      <c r="P30" s="64" t="s">
        <v>149</v>
      </c>
    </row>
    <row r="31" spans="1:16" ht="12.75" customHeight="1" thickBot="1">
      <c r="A31" s="25" t="str">
        <f t="shared" si="0"/>
        <v> BBS 124 </v>
      </c>
      <c r="B31" s="6" t="str">
        <f t="shared" si="1"/>
        <v>I</v>
      </c>
      <c r="C31" s="25">
        <f t="shared" si="2"/>
        <v>51878.652999999998</v>
      </c>
      <c r="D31" s="29" t="str">
        <f t="shared" si="3"/>
        <v>vis</v>
      </c>
      <c r="E31" s="61">
        <f>VLOOKUP(C31,Active!C$21:E$973,3,FALSE)</f>
        <v>24659.019627716021</v>
      </c>
      <c r="F31" s="6" t="s">
        <v>81</v>
      </c>
      <c r="G31" s="29" t="str">
        <f t="shared" si="4"/>
        <v>51878.653</v>
      </c>
      <c r="H31" s="25">
        <f t="shared" si="5"/>
        <v>1640</v>
      </c>
      <c r="I31" s="62" t="s">
        <v>150</v>
      </c>
      <c r="J31" s="63" t="s">
        <v>151</v>
      </c>
      <c r="K31" s="62">
        <v>1640</v>
      </c>
      <c r="L31" s="62" t="s">
        <v>152</v>
      </c>
      <c r="M31" s="63" t="s">
        <v>86</v>
      </c>
      <c r="N31" s="63"/>
      <c r="O31" s="64" t="s">
        <v>87</v>
      </c>
      <c r="P31" s="64" t="s">
        <v>153</v>
      </c>
    </row>
    <row r="32" spans="1:16" ht="12.75" customHeight="1" thickBot="1">
      <c r="A32" s="25" t="str">
        <f t="shared" si="0"/>
        <v> BBS 126 </v>
      </c>
      <c r="B32" s="6" t="str">
        <f t="shared" si="1"/>
        <v>I</v>
      </c>
      <c r="C32" s="25">
        <f t="shared" si="2"/>
        <v>52213.686999999998</v>
      </c>
      <c r="D32" s="29" t="str">
        <f t="shared" si="3"/>
        <v>vis</v>
      </c>
      <c r="E32" s="61">
        <f>VLOOKUP(C32,Active!C$21:E$973,3,FALSE)</f>
        <v>24974.022174796854</v>
      </c>
      <c r="F32" s="6" t="s">
        <v>81</v>
      </c>
      <c r="G32" s="29" t="str">
        <f t="shared" si="4"/>
        <v>52213.687</v>
      </c>
      <c r="H32" s="25">
        <f t="shared" si="5"/>
        <v>1661</v>
      </c>
      <c r="I32" s="62" t="s">
        <v>154</v>
      </c>
      <c r="J32" s="63" t="s">
        <v>155</v>
      </c>
      <c r="K32" s="62">
        <v>1661</v>
      </c>
      <c r="L32" s="62" t="s">
        <v>156</v>
      </c>
      <c r="M32" s="63" t="s">
        <v>86</v>
      </c>
      <c r="N32" s="63"/>
      <c r="O32" s="64" t="s">
        <v>87</v>
      </c>
      <c r="P32" s="64" t="s">
        <v>157</v>
      </c>
    </row>
    <row r="33" spans="1:16" ht="12.75" customHeight="1" thickBot="1">
      <c r="A33" s="25" t="str">
        <f t="shared" si="0"/>
        <v> BBS 127 </v>
      </c>
      <c r="B33" s="6" t="str">
        <f t="shared" si="1"/>
        <v>I</v>
      </c>
      <c r="C33" s="25">
        <f t="shared" si="2"/>
        <v>52310.466</v>
      </c>
      <c r="D33" s="29" t="str">
        <f t="shared" si="3"/>
        <v>vis</v>
      </c>
      <c r="E33" s="61">
        <f>VLOOKUP(C33,Active!C$21:E$973,3,FALSE)</f>
        <v>25065.014824808302</v>
      </c>
      <c r="F33" s="6" t="s">
        <v>81</v>
      </c>
      <c r="G33" s="29" t="str">
        <f t="shared" si="4"/>
        <v>52310.466</v>
      </c>
      <c r="H33" s="25">
        <f t="shared" si="5"/>
        <v>1667</v>
      </c>
      <c r="I33" s="62" t="s">
        <v>158</v>
      </c>
      <c r="J33" s="63" t="s">
        <v>159</v>
      </c>
      <c r="K33" s="62">
        <v>1667</v>
      </c>
      <c r="L33" s="62" t="s">
        <v>160</v>
      </c>
      <c r="M33" s="63" t="s">
        <v>86</v>
      </c>
      <c r="N33" s="63"/>
      <c r="O33" s="64" t="s">
        <v>87</v>
      </c>
      <c r="P33" s="64" t="s">
        <v>161</v>
      </c>
    </row>
    <row r="34" spans="1:16" ht="12.75" customHeight="1" thickBot="1">
      <c r="A34" s="25" t="str">
        <f t="shared" si="0"/>
        <v>VSB 48 </v>
      </c>
      <c r="B34" s="6" t="str">
        <f t="shared" si="1"/>
        <v>I</v>
      </c>
      <c r="C34" s="25">
        <f t="shared" si="2"/>
        <v>54559.971799999999</v>
      </c>
      <c r="D34" s="29" t="str">
        <f t="shared" si="3"/>
        <v>vis</v>
      </c>
      <c r="E34" s="61">
        <f>VLOOKUP(C34,Active!C$21:E$973,3,FALSE)</f>
        <v>27180.024216909114</v>
      </c>
      <c r="F34" s="6" t="s">
        <v>81</v>
      </c>
      <c r="G34" s="29" t="str">
        <f t="shared" si="4"/>
        <v>54559.9718</v>
      </c>
      <c r="H34" s="25">
        <f t="shared" si="5"/>
        <v>1808</v>
      </c>
      <c r="I34" s="62" t="s">
        <v>176</v>
      </c>
      <c r="J34" s="63" t="s">
        <v>177</v>
      </c>
      <c r="K34" s="62">
        <v>1808</v>
      </c>
      <c r="L34" s="62" t="s">
        <v>178</v>
      </c>
      <c r="M34" s="63" t="s">
        <v>173</v>
      </c>
      <c r="N34" s="63" t="s">
        <v>179</v>
      </c>
      <c r="O34" s="64" t="s">
        <v>180</v>
      </c>
      <c r="P34" s="65" t="s">
        <v>181</v>
      </c>
    </row>
    <row r="35" spans="1:16" ht="12.75" customHeight="1" thickBot="1">
      <c r="A35" s="25" t="str">
        <f t="shared" si="0"/>
        <v>VSB 48 </v>
      </c>
      <c r="B35" s="6" t="str">
        <f t="shared" si="1"/>
        <v>I</v>
      </c>
      <c r="C35" s="25">
        <f t="shared" si="2"/>
        <v>54576.991399999999</v>
      </c>
      <c r="D35" s="29" t="str">
        <f t="shared" si="3"/>
        <v>vis</v>
      </c>
      <c r="E35" s="61">
        <f>VLOOKUP(C35,Active!C$21:E$973,3,FALSE)</f>
        <v>27196.026226706021</v>
      </c>
      <c r="F35" s="6" t="s">
        <v>81</v>
      </c>
      <c r="G35" s="29" t="str">
        <f t="shared" si="4"/>
        <v>54576.9914</v>
      </c>
      <c r="H35" s="25">
        <f t="shared" si="5"/>
        <v>1809</v>
      </c>
      <c r="I35" s="62" t="s">
        <v>182</v>
      </c>
      <c r="J35" s="63" t="s">
        <v>183</v>
      </c>
      <c r="K35" s="62">
        <v>1809</v>
      </c>
      <c r="L35" s="62" t="s">
        <v>184</v>
      </c>
      <c r="M35" s="63" t="s">
        <v>173</v>
      </c>
      <c r="N35" s="63" t="s">
        <v>81</v>
      </c>
      <c r="O35" s="64" t="s">
        <v>185</v>
      </c>
      <c r="P35" s="65" t="s">
        <v>181</v>
      </c>
    </row>
    <row r="36" spans="1:16">
      <c r="B36" s="6"/>
      <c r="E36" s="61"/>
      <c r="F36" s="6"/>
    </row>
    <row r="37" spans="1:16">
      <c r="B37" s="6"/>
      <c r="E37" s="61"/>
      <c r="F37" s="6"/>
    </row>
    <row r="38" spans="1:16">
      <c r="B38" s="6"/>
      <c r="E38" s="61"/>
      <c r="F38" s="6"/>
    </row>
    <row r="39" spans="1:16">
      <c r="B39" s="6"/>
      <c r="E39" s="61"/>
      <c r="F39" s="6"/>
    </row>
    <row r="40" spans="1:16">
      <c r="B40" s="6"/>
      <c r="E40" s="61"/>
      <c r="F40" s="6"/>
    </row>
    <row r="41" spans="1:16">
      <c r="B41" s="6"/>
      <c r="E41" s="61"/>
      <c r="F41" s="6"/>
    </row>
    <row r="42" spans="1:16">
      <c r="B42" s="6"/>
      <c r="E42" s="61"/>
      <c r="F42" s="6"/>
    </row>
    <row r="43" spans="1:16">
      <c r="B43" s="6"/>
      <c r="E43" s="61"/>
      <c r="F43" s="6"/>
    </row>
    <row r="44" spans="1:16">
      <c r="B44" s="6"/>
      <c r="E44" s="61"/>
      <c r="F44" s="6"/>
    </row>
    <row r="45" spans="1:16">
      <c r="B45" s="6"/>
      <c r="E45" s="61"/>
      <c r="F45" s="6"/>
    </row>
    <row r="46" spans="1:16">
      <c r="B46" s="6"/>
      <c r="E46" s="61"/>
      <c r="F46" s="6"/>
    </row>
    <row r="47" spans="1:16">
      <c r="B47" s="6"/>
      <c r="E47" s="61"/>
      <c r="F47" s="6"/>
    </row>
    <row r="48" spans="1:16">
      <c r="B48" s="6"/>
      <c r="E48" s="61"/>
      <c r="F48" s="6"/>
    </row>
    <row r="49" spans="2:6">
      <c r="B49" s="6"/>
      <c r="E49" s="61"/>
      <c r="F49" s="6"/>
    </row>
    <row r="50" spans="2:6">
      <c r="B50" s="6"/>
      <c r="E50" s="61"/>
      <c r="F50" s="6"/>
    </row>
    <row r="51" spans="2:6">
      <c r="B51" s="6"/>
      <c r="E51" s="61"/>
      <c r="F51" s="6"/>
    </row>
    <row r="52" spans="2:6">
      <c r="B52" s="6"/>
      <c r="E52" s="61"/>
      <c r="F52" s="6"/>
    </row>
    <row r="53" spans="2:6">
      <c r="B53" s="6"/>
      <c r="E53" s="61"/>
      <c r="F53" s="6"/>
    </row>
    <row r="54" spans="2:6">
      <c r="B54" s="6"/>
      <c r="E54" s="61"/>
      <c r="F54" s="6"/>
    </row>
    <row r="55" spans="2:6">
      <c r="B55" s="6"/>
      <c r="E55" s="61"/>
      <c r="F55" s="6"/>
    </row>
    <row r="56" spans="2:6">
      <c r="B56" s="6"/>
      <c r="E56" s="61"/>
      <c r="F56" s="6"/>
    </row>
    <row r="57" spans="2:6">
      <c r="B57" s="6"/>
      <c r="E57" s="61"/>
      <c r="F57" s="6"/>
    </row>
    <row r="58" spans="2:6">
      <c r="B58" s="6"/>
      <c r="E58" s="61"/>
      <c r="F58" s="6"/>
    </row>
    <row r="59" spans="2:6">
      <c r="B59" s="6"/>
      <c r="E59" s="61"/>
      <c r="F59" s="6"/>
    </row>
    <row r="60" spans="2:6">
      <c r="B60" s="6"/>
      <c r="E60" s="61"/>
      <c r="F60" s="6"/>
    </row>
    <row r="61" spans="2:6">
      <c r="B61" s="6"/>
      <c r="E61" s="61"/>
      <c r="F61" s="6"/>
    </row>
    <row r="62" spans="2:6">
      <c r="B62" s="6"/>
      <c r="E62" s="61"/>
      <c r="F62" s="6"/>
    </row>
    <row r="63" spans="2:6">
      <c r="B63" s="6"/>
      <c r="E63" s="61"/>
      <c r="F63" s="6"/>
    </row>
    <row r="64" spans="2:6">
      <c r="B64" s="6"/>
      <c r="E64" s="61"/>
      <c r="F64" s="6"/>
    </row>
    <row r="65" spans="2:6">
      <c r="B65" s="6"/>
      <c r="E65" s="61"/>
      <c r="F65" s="6"/>
    </row>
    <row r="66" spans="2:6">
      <c r="B66" s="6"/>
      <c r="E66" s="61"/>
      <c r="F66" s="6"/>
    </row>
    <row r="67" spans="2:6">
      <c r="B67" s="6"/>
      <c r="E67" s="61"/>
      <c r="F67" s="6"/>
    </row>
    <row r="68" spans="2:6">
      <c r="B68" s="6"/>
      <c r="F68" s="6"/>
    </row>
    <row r="69" spans="2:6">
      <c r="B69" s="6"/>
      <c r="F69" s="6"/>
    </row>
    <row r="70" spans="2:6">
      <c r="B70" s="6"/>
      <c r="F70" s="6"/>
    </row>
    <row r="71" spans="2:6">
      <c r="B71" s="6"/>
      <c r="F71" s="6"/>
    </row>
    <row r="72" spans="2:6">
      <c r="B72" s="6"/>
      <c r="F72" s="6"/>
    </row>
    <row r="73" spans="2:6">
      <c r="B73" s="6"/>
      <c r="F73" s="6"/>
    </row>
    <row r="74" spans="2:6">
      <c r="B74" s="6"/>
      <c r="F74" s="6"/>
    </row>
    <row r="75" spans="2:6">
      <c r="B75" s="6"/>
      <c r="F75" s="6"/>
    </row>
    <row r="76" spans="2:6">
      <c r="B76" s="6"/>
      <c r="F76" s="6"/>
    </row>
    <row r="77" spans="2:6">
      <c r="B77" s="6"/>
      <c r="F77" s="6"/>
    </row>
    <row r="78" spans="2:6">
      <c r="B78" s="6"/>
      <c r="F78" s="6"/>
    </row>
    <row r="79" spans="2:6">
      <c r="B79" s="6"/>
      <c r="F79" s="6"/>
    </row>
    <row r="80" spans="2:6">
      <c r="B80" s="6"/>
      <c r="F80" s="6"/>
    </row>
    <row r="81" spans="2:6">
      <c r="B81" s="6"/>
      <c r="F81" s="6"/>
    </row>
    <row r="82" spans="2:6">
      <c r="B82" s="6"/>
      <c r="F82" s="6"/>
    </row>
    <row r="83" spans="2:6">
      <c r="B83" s="6"/>
      <c r="F83" s="6"/>
    </row>
    <row r="84" spans="2:6">
      <c r="B84" s="6"/>
      <c r="F84" s="6"/>
    </row>
    <row r="85" spans="2:6">
      <c r="B85" s="6"/>
      <c r="F85" s="6"/>
    </row>
    <row r="86" spans="2:6">
      <c r="B86" s="6"/>
      <c r="F86" s="6"/>
    </row>
    <row r="87" spans="2:6">
      <c r="B87" s="6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  <row r="783" spans="2:6">
      <c r="B783" s="6"/>
      <c r="F783" s="6"/>
    </row>
    <row r="784" spans="2:6">
      <c r="B784" s="6"/>
      <c r="F784" s="6"/>
    </row>
    <row r="785" spans="2:6">
      <c r="B785" s="6"/>
      <c r="F785" s="6"/>
    </row>
    <row r="786" spans="2:6">
      <c r="B786" s="6"/>
      <c r="F786" s="6"/>
    </row>
    <row r="787" spans="2:6">
      <c r="B787" s="6"/>
      <c r="F787" s="6"/>
    </row>
    <row r="788" spans="2:6">
      <c r="B788" s="6"/>
      <c r="F788" s="6"/>
    </row>
    <row r="789" spans="2:6">
      <c r="B789" s="6"/>
      <c r="F789" s="6"/>
    </row>
    <row r="790" spans="2:6">
      <c r="B790" s="6"/>
      <c r="F790" s="6"/>
    </row>
    <row r="791" spans="2:6">
      <c r="B791" s="6"/>
      <c r="F791" s="6"/>
    </row>
    <row r="792" spans="2:6">
      <c r="B792" s="6"/>
      <c r="F792" s="6"/>
    </row>
    <row r="793" spans="2:6">
      <c r="B793" s="6"/>
      <c r="F793" s="6"/>
    </row>
    <row r="794" spans="2:6">
      <c r="B794" s="6"/>
      <c r="F794" s="6"/>
    </row>
    <row r="795" spans="2:6">
      <c r="B795" s="6"/>
      <c r="F795" s="6"/>
    </row>
    <row r="796" spans="2:6">
      <c r="B796" s="6"/>
      <c r="F796" s="6"/>
    </row>
    <row r="797" spans="2:6">
      <c r="B797" s="6"/>
      <c r="F797" s="6"/>
    </row>
    <row r="798" spans="2:6">
      <c r="B798" s="6"/>
      <c r="F798" s="6"/>
    </row>
    <row r="799" spans="2:6">
      <c r="B799" s="6"/>
      <c r="F799" s="6"/>
    </row>
    <row r="800" spans="2:6">
      <c r="B800" s="6"/>
      <c r="F800" s="6"/>
    </row>
    <row r="801" spans="2:6">
      <c r="B801" s="6"/>
      <c r="F801" s="6"/>
    </row>
    <row r="802" spans="2:6">
      <c r="B802" s="6"/>
      <c r="F802" s="6"/>
    </row>
    <row r="803" spans="2:6">
      <c r="B803" s="6"/>
      <c r="F803" s="6"/>
    </row>
    <row r="804" spans="2:6">
      <c r="B804" s="6"/>
      <c r="F804" s="6"/>
    </row>
    <row r="805" spans="2:6">
      <c r="B805" s="6"/>
      <c r="F805" s="6"/>
    </row>
    <row r="806" spans="2:6">
      <c r="B806" s="6"/>
      <c r="F806" s="6"/>
    </row>
    <row r="807" spans="2:6">
      <c r="B807" s="6"/>
      <c r="F807" s="6"/>
    </row>
    <row r="808" spans="2:6">
      <c r="B808" s="6"/>
      <c r="F808" s="6"/>
    </row>
    <row r="809" spans="2:6">
      <c r="B809" s="6"/>
      <c r="F809" s="6"/>
    </row>
    <row r="810" spans="2:6">
      <c r="B810" s="6"/>
      <c r="F810" s="6"/>
    </row>
    <row r="811" spans="2:6">
      <c r="B811" s="6"/>
      <c r="F811" s="6"/>
    </row>
    <row r="812" spans="2:6">
      <c r="B812" s="6"/>
      <c r="F812" s="6"/>
    </row>
    <row r="813" spans="2:6">
      <c r="B813" s="6"/>
      <c r="F813" s="6"/>
    </row>
    <row r="814" spans="2:6">
      <c r="B814" s="6"/>
      <c r="F814" s="6"/>
    </row>
    <row r="815" spans="2:6">
      <c r="B815" s="6"/>
      <c r="F815" s="6"/>
    </row>
    <row r="816" spans="2:6">
      <c r="B816" s="6"/>
      <c r="F816" s="6"/>
    </row>
    <row r="817" spans="2:6">
      <c r="B817" s="6"/>
      <c r="F817" s="6"/>
    </row>
    <row r="818" spans="2:6">
      <c r="B818" s="6"/>
      <c r="F818" s="6"/>
    </row>
    <row r="819" spans="2:6">
      <c r="B819" s="6"/>
      <c r="F819" s="6"/>
    </row>
    <row r="820" spans="2:6">
      <c r="B820" s="6"/>
      <c r="F820" s="6"/>
    </row>
    <row r="821" spans="2:6">
      <c r="B821" s="6"/>
      <c r="F821" s="6"/>
    </row>
    <row r="822" spans="2:6">
      <c r="B822" s="6"/>
      <c r="F822" s="6"/>
    </row>
    <row r="823" spans="2:6">
      <c r="B823" s="6"/>
      <c r="F823" s="6"/>
    </row>
    <row r="824" spans="2:6">
      <c r="B824" s="6"/>
      <c r="F824" s="6"/>
    </row>
    <row r="825" spans="2:6">
      <c r="B825" s="6"/>
      <c r="F825" s="6"/>
    </row>
    <row r="826" spans="2:6">
      <c r="B826" s="6"/>
      <c r="F826" s="6"/>
    </row>
    <row r="827" spans="2:6">
      <c r="B827" s="6"/>
      <c r="F827" s="6"/>
    </row>
    <row r="828" spans="2:6">
      <c r="B828" s="6"/>
      <c r="F828" s="6"/>
    </row>
    <row r="829" spans="2:6">
      <c r="B829" s="6"/>
      <c r="F829" s="6"/>
    </row>
    <row r="830" spans="2:6">
      <c r="B830" s="6"/>
      <c r="F830" s="6"/>
    </row>
    <row r="831" spans="2:6">
      <c r="B831" s="6"/>
      <c r="F831" s="6"/>
    </row>
    <row r="832" spans="2:6">
      <c r="B832" s="6"/>
      <c r="F832" s="6"/>
    </row>
    <row r="833" spans="2:6">
      <c r="B833" s="6"/>
      <c r="F833" s="6"/>
    </row>
    <row r="834" spans="2:6">
      <c r="B834" s="6"/>
      <c r="F834" s="6"/>
    </row>
    <row r="835" spans="2:6">
      <c r="B835" s="6"/>
      <c r="F835" s="6"/>
    </row>
    <row r="836" spans="2:6">
      <c r="B836" s="6"/>
      <c r="F836" s="6"/>
    </row>
    <row r="837" spans="2:6">
      <c r="B837" s="6"/>
      <c r="F837" s="6"/>
    </row>
    <row r="838" spans="2:6">
      <c r="B838" s="6"/>
      <c r="F838" s="6"/>
    </row>
    <row r="839" spans="2:6">
      <c r="B839" s="6"/>
      <c r="F839" s="6"/>
    </row>
    <row r="840" spans="2:6">
      <c r="B840" s="6"/>
      <c r="F840" s="6"/>
    </row>
    <row r="841" spans="2:6">
      <c r="B841" s="6"/>
      <c r="F841" s="6"/>
    </row>
    <row r="842" spans="2:6">
      <c r="B842" s="6"/>
      <c r="F842" s="6"/>
    </row>
    <row r="843" spans="2:6">
      <c r="B843" s="6"/>
      <c r="F843" s="6"/>
    </row>
    <row r="844" spans="2:6">
      <c r="B844" s="6"/>
      <c r="F844" s="6"/>
    </row>
    <row r="845" spans="2:6">
      <c r="B845" s="6"/>
      <c r="F845" s="6"/>
    </row>
    <row r="846" spans="2:6">
      <c r="B846" s="6"/>
      <c r="F846" s="6"/>
    </row>
    <row r="847" spans="2:6">
      <c r="B847" s="6"/>
      <c r="F847" s="6"/>
    </row>
    <row r="848" spans="2:6">
      <c r="B848" s="6"/>
      <c r="F848" s="6"/>
    </row>
    <row r="849" spans="2:6">
      <c r="B849" s="6"/>
      <c r="F849" s="6"/>
    </row>
    <row r="850" spans="2:6">
      <c r="B850" s="6"/>
      <c r="F850" s="6"/>
    </row>
    <row r="851" spans="2:6">
      <c r="B851" s="6"/>
      <c r="F851" s="6"/>
    </row>
    <row r="852" spans="2:6">
      <c r="B852" s="6"/>
      <c r="F852" s="6"/>
    </row>
    <row r="853" spans="2:6">
      <c r="B853" s="6"/>
      <c r="F853" s="6"/>
    </row>
    <row r="854" spans="2:6">
      <c r="B854" s="6"/>
      <c r="F854" s="6"/>
    </row>
    <row r="855" spans="2:6">
      <c r="B855" s="6"/>
      <c r="F855" s="6"/>
    </row>
  </sheetData>
  <phoneticPr fontId="7" type="noConversion"/>
  <hyperlinks>
    <hyperlink ref="P26" r:id="rId1" display="http://var.astro.cz/oejv/issues/oejv0003.pdf"/>
    <hyperlink ref="P27" r:id="rId2" display="http://www.konkoly.hu/cgi-bin/IBVS?5809"/>
    <hyperlink ref="P34" r:id="rId3" display="http://vsolj.cetus-net.org/no48.pdf"/>
    <hyperlink ref="P35" r:id="rId4" display="http://vsolj.cetus-net.org/no48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</vt:lpstr>
      <vt:lpstr>A (old)</vt:lpstr>
      <vt:lpstr>B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2024-02-15T04:17:30Z</dcterms:modified>
</cp:coreProperties>
</file>