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2F16A6-0384-474D-98BE-1BEC0C37198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E24" i="1"/>
  <c r="F24" i="1"/>
  <c r="G24" i="1"/>
  <c r="E21" i="1"/>
  <c r="F21" i="1"/>
  <c r="G21" i="1"/>
  <c r="E22" i="1"/>
  <c r="F22" i="1"/>
  <c r="G22" i="1"/>
  <c r="Q23" i="1"/>
  <c r="Q24" i="1"/>
  <c r="Q21" i="1"/>
  <c r="C13" i="1"/>
  <c r="F12" i="1"/>
  <c r="F13" i="1" s="1"/>
  <c r="D14" i="1"/>
  <c r="D13" i="1"/>
  <c r="C14" i="1"/>
  <c r="C17" i="1"/>
  <c r="Q22" i="1"/>
  <c r="R24" i="1"/>
  <c r="K24" i="1"/>
  <c r="S23" i="1"/>
  <c r="I23" i="1"/>
  <c r="R22" i="1"/>
  <c r="I22" i="1"/>
  <c r="R21" i="1"/>
  <c r="I21" i="1"/>
  <c r="R19" i="1"/>
  <c r="E18" i="1"/>
  <c r="S19" i="1"/>
  <c r="E19" i="1"/>
  <c r="D12" i="1"/>
  <c r="D11" i="1"/>
  <c r="C12" i="1"/>
  <c r="C16" i="1" l="1"/>
  <c r="D18" i="1" s="1"/>
  <c r="D15" i="1"/>
  <c r="C19" i="1" s="1"/>
  <c r="P24" i="1"/>
  <c r="P22" i="1"/>
  <c r="P23" i="1"/>
  <c r="P21" i="1"/>
  <c r="D16" i="1"/>
  <c r="D19" i="1" s="1"/>
  <c r="C11" i="1"/>
  <c r="C15" i="1" l="1"/>
  <c r="O21" i="1"/>
  <c r="O24" i="1"/>
  <c r="O22" i="1"/>
  <c r="O23" i="1"/>
  <c r="C18" i="1" l="1"/>
  <c r="F14" i="1"/>
  <c r="F15" i="1" s="1"/>
</calcChain>
</file>

<file path=xl/sharedStrings.xml><?xml version="1.0" encoding="utf-8"?>
<sst xmlns="http://schemas.openxmlformats.org/spreadsheetml/2006/main" count="56" uniqueCount="51">
  <si>
    <t>VSB-64</t>
  </si>
  <si>
    <t>Malkov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</si>
  <si>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</si>
  <si>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</si>
  <si>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</si>
  <si>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</si>
  <si>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</si>
  <si>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</si>
  <si>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</si>
  <si>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</si>
  <si>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</si>
  <si>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</si>
  <si>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</si>
  <si>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</si>
  <si>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</si>
  <si>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</si>
  <si>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</si>
  <si>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</si>
  <si>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</si>
  <si>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</si>
  <si>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</si>
  <si>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</si>
  <si>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</si>
  <si>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</si>
  <si>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</si>
  <si>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</si>
  <si>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</si>
  <si>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</si>
  <si>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</si>
  <si>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</si>
  <si>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</si>
  <si>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</si>
  <si>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</si>
  <si>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</si>
  <si>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</si>
  <si>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</si>
  <si>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</si>
  <si>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</si>
  <si>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</si>
  <si>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</si>
  <si>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</si>
  <si>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</si>
  <si>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</si>
  <si>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</si>
  <si>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Chi2 Hya</t>
  </si>
  <si>
    <t>not avail.</t>
  </si>
  <si>
    <t>I</t>
  </si>
  <si>
    <t>II</t>
  </si>
  <si>
    <t>BRNO</t>
  </si>
  <si>
    <t>vis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</si>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</sst>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0" fillId="0" borderId="0" xfId="41" applyFont="1" applyAlignment="1">
      <alignment horizontal="left"/>
    </xf>
    <xf numFmtId="0" fontId="30" fillId="0" borderId="0" xfId="41" applyFont="1" applyBorder="1" applyAlignment="1">
      <alignment horizontal="center"/>
    </xf>
    <xf numFmtId="172" fontId="30" fillId="0" borderId="0" xfId="41" applyNumberFormat="1" applyFont="1" applyFill="1" applyBorder="1" applyAlignment="1" applyProtection="1">
      <alignment horizontal="left" vertical="top"/>
    </xf>
    <xf numFmtId="0" fontId="30" fillId="0" borderId="0" xfId="41" applyNumberFormat="1" applyFont="1" applyFill="1" applyBorder="1" applyAlignment="1" applyProtection="1">
      <alignment horizontal="left"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Chi2 Hya - O-C Diagr.</a:t>
            </a:r>
          </a:p>
        </c:rich>
      </c:tx>
      <c:layout>
        <c:manualLayout>
          <c:xMode val="edge"/>
          <c:yMode val="edge"/>
          <c:x val="0.3661290322580645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D-4DE0-9537-2740F6D5818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-0.46955100000195671</c:v>
                </c:pt>
                <c:pt idx="1">
                  <c:v>5.8070000013685785E-3</c:v>
                </c:pt>
                <c:pt idx="2">
                  <c:v>5.8564999999362044E-3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0D-4DE0-9537-2740F6D5818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0D-4DE0-9537-2740F6D5818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3">
                  <c:v>-2.3898999999801163E-2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0D-4DE0-9537-2740F6D5818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0D-4DE0-9537-2740F6D5818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0D-4DE0-9537-2740F6D5818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0D-4DE0-9537-2740F6D5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03528"/>
        <c:axId val="1"/>
      </c:scatterChart>
      <c:valAx>
        <c:axId val="594803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80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225806451612904"/>
          <c:y val="0.92097264437689974"/>
          <c:w val="0.346774193548387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Chi2 Hya - Prim. O-C Diagr.</a:t>
            </a:r>
          </a:p>
        </c:rich>
      </c:tx>
      <c:layout>
        <c:manualLayout>
          <c:xMode val="edge"/>
          <c:yMode val="edge"/>
          <c:x val="0.28482350309121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962657105413025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-0.46955100000195671</c:v>
                </c:pt>
                <c:pt idx="1">
                  <c:v>5.8070000013685785E-3</c:v>
                </c:pt>
                <c:pt idx="3">
                  <c:v>-2.3898999999801163E-2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CB-45B8-AE4A-1B5EC98C016E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-0.33970563535462145</c:v>
                </c:pt>
                <c:pt idx="1">
                  <c:v>-0.19810018734544527</c:v>
                </c:pt>
                <c:pt idx="2">
                  <c:v>-0.19806995561017432</c:v>
                </c:pt>
                <c:pt idx="3">
                  <c:v>5.0162822699677423E-2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CB-45B8-AE4A-1B5EC98C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01368"/>
        <c:axId val="1"/>
      </c:scatterChart>
      <c:valAx>
        <c:axId val="594801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299583653913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801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Chi2 Hya - Sec. O-C Diagr.</a:t>
            </a:r>
          </a:p>
        </c:rich>
      </c:tx>
      <c:layout>
        <c:manualLayout>
          <c:xMode val="edge"/>
          <c:yMode val="edge"/>
          <c:x val="0.29387776527934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2">
                  <c:v>5.8564999999362044E-3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2-49B8-A219-628CBF02967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151</c:v>
                </c:pt>
                <c:pt idx="1">
                  <c:v>2493</c:v>
                </c:pt>
                <c:pt idx="2">
                  <c:v>2493.5</c:v>
                </c:pt>
                <c:pt idx="3">
                  <c:v>6599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E2-49B8-A219-628CBF02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371456"/>
        <c:axId val="1"/>
      </c:scatterChart>
      <c:valAx>
        <c:axId val="69937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673415822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371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8779795382719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18</xdr:col>
      <xdr:colOff>381000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7B915205-DCAF-6B87-C16C-18F87C311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12</xdr:col>
      <xdr:colOff>581025</xdr:colOff>
      <xdr:row>20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0C53FE-940A-C58C-11F7-23A64929E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21</xdr:row>
      <xdr:rowOff>66675</xdr:rowOff>
    </xdr:from>
    <xdr:to>
      <xdr:col>12</xdr:col>
      <xdr:colOff>581024</xdr:colOff>
      <xdr:row>41</xdr:row>
      <xdr:rowOff>66675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DD3626E-66A7-01C7-E14A-67DD858A0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7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21</v>
      </c>
      <c r="B2" s="10"/>
    </row>
    <row r="3" spans="1:6" ht="13.5" thickBot="1" x14ac:dyDescent="0.25">
      <c r="C3" s="11"/>
    </row>
    <row r="4" spans="1:6" ht="14.25" thickTop="1" thickBot="1" x14ac:dyDescent="0.25">
      <c r="A4" s="6" t="s">
        <v>5</v>
      </c>
      <c r="C4" s="3" t="s">
        <v>45</v>
      </c>
      <c r="D4" s="4" t="s">
        <v>45</v>
      </c>
    </row>
    <row r="5" spans="1:6" ht="13.5" thickTop="1" x14ac:dyDescent="0.2">
      <c r="A5" s="31" t="s">
        <v>36</v>
      </c>
      <c r="B5" s="25"/>
      <c r="C5" s="32">
        <v>-9.5</v>
      </c>
      <c r="D5" s="25" t="s">
        <v>37</v>
      </c>
    </row>
    <row r="6" spans="1:6" x14ac:dyDescent="0.2">
      <c r="A6" s="6" t="s">
        <v>6</v>
      </c>
    </row>
    <row r="7" spans="1:6" x14ac:dyDescent="0.2">
      <c r="A7" t="s">
        <v>7</v>
      </c>
      <c r="C7">
        <v>42848.610699999997</v>
      </c>
    </row>
    <row r="8" spans="1:6" x14ac:dyDescent="0.2">
      <c r="A8" t="s">
        <v>8</v>
      </c>
      <c r="C8">
        <v>2.2677010000000002</v>
      </c>
    </row>
    <row r="9" spans="1:6" x14ac:dyDescent="0.2">
      <c r="A9" s="23" t="s">
        <v>33</v>
      </c>
      <c r="B9" s="23"/>
      <c r="C9" s="24">
        <v>21</v>
      </c>
      <c r="D9" s="24">
        <v>21</v>
      </c>
    </row>
    <row r="10" spans="1:6" ht="13.5" thickBot="1" x14ac:dyDescent="0.25">
      <c r="A10" s="25"/>
      <c r="B10" s="25"/>
      <c r="C10" s="5" t="s">
        <v>23</v>
      </c>
      <c r="D10" s="5" t="s">
        <v>24</v>
      </c>
    </row>
    <row r="11" spans="1:6" x14ac:dyDescent="0.2">
      <c r="A11" s="25" t="s">
        <v>18</v>
      </c>
      <c r="B11" s="25"/>
      <c r="C11" s="26">
        <f ca="1">INTERCEPT(INDIRECT(C14):R$935,INDIRECT(C13):$F$935)</f>
        <v>-0.34883561940645136</v>
      </c>
      <c r="D11" s="26" t="e">
        <f ca="1">INTERCEPT(INDIRECT(D14):S$935,INDIRECT(D13):$F$935)</f>
        <v>#DIV/0!</v>
      </c>
      <c r="E11" s="23" t="s">
        <v>39</v>
      </c>
      <c r="F11">
        <v>1</v>
      </c>
    </row>
    <row r="12" spans="1:6" x14ac:dyDescent="0.2">
      <c r="A12" s="25" t="s">
        <v>19</v>
      </c>
      <c r="B12" s="25"/>
      <c r="C12" s="26">
        <f ca="1">SLOPE(INDIRECT(C14):R$935,INDIRECT(C13):$F$935)</f>
        <v>6.0463470541919807E-5</v>
      </c>
      <c r="D12" s="26" t="e">
        <f ca="1">SLOPE(INDIRECT(D14):S$935,INDIRECT(D13):$F$935)</f>
        <v>#DIV/0!</v>
      </c>
      <c r="E12" s="23" t="s">
        <v>40</v>
      </c>
      <c r="F12" s="33">
        <f ca="1">NOW()+15018.5+$C$5/24</f>
        <v>60355.72951759259</v>
      </c>
    </row>
    <row r="13" spans="1:6" x14ac:dyDescent="0.2">
      <c r="A13" s="23" t="s">
        <v>34</v>
      </c>
      <c r="B13" s="23"/>
      <c r="C13" s="24" t="str">
        <f>"F"&amp;C9</f>
        <v>F21</v>
      </c>
      <c r="D13" s="24" t="str">
        <f>"F"&amp;D9</f>
        <v>F21</v>
      </c>
      <c r="E13" s="23" t="s">
        <v>41</v>
      </c>
      <c r="F13" s="33">
        <f ca="1">ROUND(2*(F12-$C$7)/$C$8,0)/2+F11</f>
        <v>7721</v>
      </c>
    </row>
    <row r="14" spans="1:6" x14ac:dyDescent="0.2">
      <c r="A14" s="23" t="s">
        <v>35</v>
      </c>
      <c r="B14" s="23"/>
      <c r="C14" s="24" t="str">
        <f>"R"&amp;C9</f>
        <v>R21</v>
      </c>
      <c r="D14" s="24" t="str">
        <f>"S"&amp;D9</f>
        <v>S21</v>
      </c>
      <c r="E14" s="23" t="s">
        <v>42</v>
      </c>
      <c r="F14" s="34">
        <f ca="1">ROUND(2*(F12-$C$15)/$C$16,0)/2+F11</f>
        <v>1122</v>
      </c>
    </row>
    <row r="15" spans="1:6" x14ac:dyDescent="0.2">
      <c r="A15" s="27" t="s">
        <v>20</v>
      </c>
      <c r="B15" s="25"/>
      <c r="C15" s="28">
        <f ca="1">($C7+C11)+($C8+C12)*INT(MAX($F21:$F3533))</f>
        <v>57813.2197618227</v>
      </c>
      <c r="D15" s="28" t="e">
        <f ca="1">($C7+D11)+($C8+D12)*INT(MAX($F21:$F3533))</f>
        <v>#DIV/0!</v>
      </c>
      <c r="E15" s="23" t="s">
        <v>43</v>
      </c>
      <c r="F15" s="35">
        <f ca="1">+$C$15+$C$16*F14-15018.5-$C$5/24</f>
        <v>45339.543957169983</v>
      </c>
    </row>
    <row r="16" spans="1:6" x14ac:dyDescent="0.2">
      <c r="A16" s="29" t="s">
        <v>9</v>
      </c>
      <c r="B16" s="25"/>
      <c r="C16" s="30">
        <f ca="1">+$C8+C12</f>
        <v>2.2677614634705421</v>
      </c>
      <c r="D16" s="26" t="e">
        <f ca="1">+$C8+D12</f>
        <v>#DIV/0!</v>
      </c>
      <c r="E16" s="36"/>
      <c r="F16" s="36" t="s">
        <v>38</v>
      </c>
    </row>
    <row r="17" spans="1:19" ht="13.5" thickBot="1" x14ac:dyDescent="0.25">
      <c r="A17" s="22" t="s">
        <v>32</v>
      </c>
      <c r="C17">
        <f>COUNT(C21:C1247)</f>
        <v>4</v>
      </c>
    </row>
    <row r="18" spans="1:19" ht="14.25" thickTop="1" thickBot="1" x14ac:dyDescent="0.25">
      <c r="A18" s="6" t="s">
        <v>26</v>
      </c>
      <c r="C18" s="3">
        <f ca="1">+C15</f>
        <v>57813.2197618227</v>
      </c>
      <c r="D18" s="4">
        <f ca="1">+C16</f>
        <v>2.2677614634705421</v>
      </c>
      <c r="E18" s="37">
        <f>R19</f>
        <v>3</v>
      </c>
    </row>
    <row r="19" spans="1:19" ht="14.25" thickTop="1" thickBot="1" x14ac:dyDescent="0.25">
      <c r="A19" s="6" t="s">
        <v>27</v>
      </c>
      <c r="C19" s="3" t="e">
        <f ca="1">+D15</f>
        <v>#DIV/0!</v>
      </c>
      <c r="D19" s="4" t="e">
        <f ca="1">+D16</f>
        <v>#DIV/0!</v>
      </c>
      <c r="E19" s="37">
        <f>S19</f>
        <v>1</v>
      </c>
      <c r="R19">
        <f>COUNT(R21:R322)</f>
        <v>3</v>
      </c>
      <c r="S19">
        <f>COUNT(S21:S322)</f>
        <v>1</v>
      </c>
    </row>
    <row r="20" spans="1:19" ht="14.25" thickTop="1" thickBot="1" x14ac:dyDescent="0.25">
      <c r="A20" s="5" t="s">
        <v>10</v>
      </c>
      <c r="B20" s="5" t="s">
        <v>11</v>
      </c>
      <c r="C20" s="5" t="s">
        <v>12</v>
      </c>
      <c r="D20" s="5" t="s">
        <v>16</v>
      </c>
      <c r="E20" s="5" t="s">
        <v>13</v>
      </c>
      <c r="F20" s="5" t="s">
        <v>14</v>
      </c>
      <c r="G20" s="5" t="s">
        <v>15</v>
      </c>
      <c r="H20" s="8" t="s">
        <v>4</v>
      </c>
      <c r="I20" s="8" t="s">
        <v>49</v>
      </c>
      <c r="J20" s="8" t="s">
        <v>2</v>
      </c>
      <c r="K20" s="8" t="s">
        <v>3</v>
      </c>
      <c r="L20" s="8" t="s">
        <v>30</v>
      </c>
      <c r="M20" s="8" t="s">
        <v>22</v>
      </c>
      <c r="N20" s="8" t="s">
        <v>25</v>
      </c>
      <c r="O20" s="8" t="s">
        <v>28</v>
      </c>
      <c r="P20" s="7" t="s">
        <v>29</v>
      </c>
      <c r="Q20" s="5" t="s">
        <v>17</v>
      </c>
      <c r="R20" s="9" t="s">
        <v>23</v>
      </c>
      <c r="S20" s="9" t="s">
        <v>24</v>
      </c>
    </row>
    <row r="21" spans="1:19" x14ac:dyDescent="0.2">
      <c r="A21" s="14" t="s">
        <v>1</v>
      </c>
      <c r="B21" s="15"/>
      <c r="C21" s="13">
        <v>43190.563999999998</v>
      </c>
      <c r="D21" s="16"/>
      <c r="E21">
        <f>+(C21-C$7)/C$8</f>
        <v>150.79293963357648</v>
      </c>
      <c r="F21">
        <f>ROUND(2*E21,0)/2</f>
        <v>151</v>
      </c>
      <c r="G21">
        <f>+C21-(C$7+F21*C$8)</f>
        <v>-0.46955100000195671</v>
      </c>
      <c r="I21">
        <f>+G21</f>
        <v>-0.46955100000195671</v>
      </c>
      <c r="O21">
        <f t="shared" ref="O21:P24" ca="1" si="0">+C$11+C$12*$F21</f>
        <v>-0.33970563535462145</v>
      </c>
      <c r="P21" t="e">
        <f t="shared" ca="1" si="0"/>
        <v>#DIV/0!</v>
      </c>
      <c r="Q21" s="2">
        <f>+C21-15018.5</f>
        <v>28172.063999999998</v>
      </c>
      <c r="R21">
        <f>G21</f>
        <v>-0.46955100000195671</v>
      </c>
    </row>
    <row r="22" spans="1:19" x14ac:dyDescent="0.2">
      <c r="A22" s="12" t="s">
        <v>48</v>
      </c>
      <c r="B22" s="38" t="s">
        <v>46</v>
      </c>
      <c r="C22" s="13">
        <v>48501.9951</v>
      </c>
      <c r="D22" s="13" t="s">
        <v>31</v>
      </c>
      <c r="E22">
        <f>+(C22-C$7)/C$8</f>
        <v>2493.0025607432381</v>
      </c>
      <c r="F22">
        <f>ROUND(2*E22,0)/2</f>
        <v>2493</v>
      </c>
      <c r="G22">
        <f>+C22-(C$7+F22*C$8)</f>
        <v>5.8070000013685785E-3</v>
      </c>
      <c r="I22">
        <f>+G22</f>
        <v>5.8070000013685785E-3</v>
      </c>
      <c r="O22">
        <f t="shared" ca="1" si="0"/>
        <v>-0.19810018734544527</v>
      </c>
      <c r="P22" t="e">
        <f t="shared" ca="1" si="0"/>
        <v>#DIV/0!</v>
      </c>
      <c r="Q22" s="2">
        <f>+C22-15018.5</f>
        <v>33483.4951</v>
      </c>
      <c r="R22">
        <f>G22</f>
        <v>5.8070000013685785E-3</v>
      </c>
    </row>
    <row r="23" spans="1:19" x14ac:dyDescent="0.2">
      <c r="A23" s="12" t="s">
        <v>48</v>
      </c>
      <c r="B23" s="38" t="s">
        <v>47</v>
      </c>
      <c r="C23" s="13">
        <v>48503.129000000001</v>
      </c>
      <c r="D23" s="13"/>
      <c r="E23">
        <f>+(C23-C$7)/C$8</f>
        <v>2493.5025825715129</v>
      </c>
      <c r="F23">
        <f>ROUND(2*E23,0)/2</f>
        <v>2493.5</v>
      </c>
      <c r="G23">
        <f>+C23-(C$7+F23*C$8)</f>
        <v>5.8564999999362044E-3</v>
      </c>
      <c r="I23">
        <f>+G23</f>
        <v>5.8564999999362044E-3</v>
      </c>
      <c r="O23">
        <f t="shared" ca="1" si="0"/>
        <v>-0.19806995561017432</v>
      </c>
      <c r="P23" t="e">
        <f t="shared" ca="1" si="0"/>
        <v>#DIV/0!</v>
      </c>
      <c r="Q23" s="2">
        <f>+C23-15018.5</f>
        <v>33484.629000000001</v>
      </c>
      <c r="S23">
        <f>G23</f>
        <v>5.8564999999362044E-3</v>
      </c>
    </row>
    <row r="24" spans="1:19" x14ac:dyDescent="0.2">
      <c r="A24" s="39" t="s">
        <v>0</v>
      </c>
      <c r="B24" s="40" t="s">
        <v>46</v>
      </c>
      <c r="C24" s="41">
        <v>57813.145700000001</v>
      </c>
      <c r="D24" s="42" t="s">
        <v>50</v>
      </c>
      <c r="E24">
        <f>+(C24-C$7)/C$8</f>
        <v>6598.9894611326636</v>
      </c>
      <c r="F24">
        <f>ROUND(2*E24,0)/2</f>
        <v>6599</v>
      </c>
      <c r="G24">
        <f>+C24-(C$7+F24*C$8)</f>
        <v>-2.3898999999801163E-2</v>
      </c>
      <c r="K24">
        <f>+G24</f>
        <v>-2.3898999999801163E-2</v>
      </c>
      <c r="O24">
        <f t="shared" ca="1" si="0"/>
        <v>5.0162822699677423E-2</v>
      </c>
      <c r="P24" t="e">
        <f t="shared" ca="1" si="0"/>
        <v>#DIV/0!</v>
      </c>
      <c r="Q24" s="2">
        <f>+C24-15018.5</f>
        <v>42794.645700000001</v>
      </c>
      <c r="R24">
        <f>G24</f>
        <v>-2.3898999999801163E-2</v>
      </c>
    </row>
    <row r="25" spans="1:19" x14ac:dyDescent="0.2">
      <c r="A25" s="14"/>
      <c r="B25" s="15"/>
      <c r="C25" s="13"/>
      <c r="D25" s="16"/>
      <c r="Q25" s="2"/>
    </row>
    <row r="26" spans="1:19" x14ac:dyDescent="0.2">
      <c r="A26" s="14"/>
      <c r="B26" s="15"/>
      <c r="C26" s="13"/>
      <c r="D26" s="16"/>
      <c r="Q26" s="2"/>
    </row>
    <row r="27" spans="1:19" x14ac:dyDescent="0.2">
      <c r="A27" s="12"/>
      <c r="B27" s="12"/>
      <c r="C27" s="13"/>
      <c r="D27" s="13"/>
      <c r="Q27" s="2"/>
    </row>
    <row r="28" spans="1:19" x14ac:dyDescent="0.2">
      <c r="A28" s="12"/>
      <c r="B28" s="12"/>
      <c r="C28" s="13"/>
      <c r="D28" s="13"/>
      <c r="Q28" s="2"/>
    </row>
    <row r="29" spans="1:19" x14ac:dyDescent="0.2">
      <c r="A29" s="17"/>
      <c r="B29" s="18"/>
      <c r="C29" s="19"/>
      <c r="D29" s="19"/>
      <c r="Q29" s="2"/>
    </row>
    <row r="30" spans="1:19" x14ac:dyDescent="0.2">
      <c r="A30" s="14"/>
      <c r="B30" s="15"/>
      <c r="C30" s="13"/>
      <c r="D30" s="16"/>
      <c r="Q30" s="2"/>
    </row>
    <row r="31" spans="1:19" x14ac:dyDescent="0.2">
      <c r="A31" s="17"/>
      <c r="B31" s="20"/>
      <c r="C31" s="13"/>
      <c r="D31" s="13"/>
      <c r="Q31" s="2"/>
    </row>
    <row r="32" spans="1:19" x14ac:dyDescent="0.2">
      <c r="A32" s="17"/>
      <c r="B32" s="20"/>
      <c r="C32" s="13"/>
      <c r="D32" s="13"/>
      <c r="Q32" s="2"/>
    </row>
    <row r="33" spans="1:17" x14ac:dyDescent="0.2">
      <c r="A33" s="21"/>
      <c r="B33" s="15"/>
      <c r="C33" s="13"/>
      <c r="D33" s="16"/>
      <c r="Q33" s="2"/>
    </row>
    <row r="34" spans="1:17" x14ac:dyDescent="0.2">
      <c r="A34" s="21"/>
      <c r="B34" s="15"/>
      <c r="C34" s="13"/>
      <c r="D34" s="16"/>
      <c r="Q34" s="2"/>
    </row>
    <row r="35" spans="1:17" x14ac:dyDescent="0.2">
      <c r="A35" s="21"/>
      <c r="B35" s="15"/>
      <c r="C35" s="13"/>
      <c r="D35" s="16"/>
      <c r="Q35" s="2"/>
    </row>
  </sheetData>
  <phoneticPr fontId="8" type="noConversion"/>
  <hyperlinks>
    <hyperlink ref="H64302" r:id="rId1" display="http://vsolj.cetus-net.org/bulletin.html"/>
    <hyperlink ref="H64295" r:id="rId2" display="https://www.aavso.org/ejaavso"/>
    <hyperlink ref="AP446" r:id="rId3" display="http://cdsbib.u-strasbg.fr/cgi-bin/cdsbib?1990RMxAA..21..381G"/>
    <hyperlink ref="AP450" r:id="rId4" display="http://cdsbib.u-strasbg.fr/cgi-bin/cdsbib?1990RMxAA..21..381G"/>
    <hyperlink ref="AP449" r:id="rId5" display="http://cdsbib.u-strasbg.fr/cgi-bin/cdsbib?1990RMxAA..21..381G"/>
    <hyperlink ref="AP430" r:id="rId6" display="http://cdsbib.u-strasbg.fr/cgi-bin/cdsbib?1990RMxAA..21..381G"/>
    <hyperlink ref="I64302" r:id="rId7" display="http://vsolj.cetus-net.org/bulletin.html"/>
    <hyperlink ref="AQ586" r:id="rId8" display="http://cdsbib.u-strasbg.fr/cgi-bin/cdsbib?1990RMxAA..21..381G"/>
    <hyperlink ref="AQ55352" r:id="rId9" display="http://cdsbib.u-strasbg.fr/cgi-bin/cdsbib?1990RMxAA..21..381G"/>
    <hyperlink ref="AQ587" r:id="rId10" display="http://cdsbib.u-strasbg.fr/cgi-bin/cdsbib?1990RMxAA..21..381G"/>
    <hyperlink ref="H64299" r:id="rId11" display="https://www.aavso.org/ejaavso"/>
    <hyperlink ref="H1472" r:id="rId12" display="http://vsolj.cetus-net.org/bulletin.html"/>
    <hyperlink ref="AP2716" r:id="rId13" display="http://cdsbib.u-strasbg.fr/cgi-bin/cdsbib?1990RMxAA..21..381G"/>
    <hyperlink ref="AP2719" r:id="rId14" display="http://cdsbib.u-strasbg.fr/cgi-bin/cdsbib?1990RMxAA..21..381G"/>
    <hyperlink ref="AP2717" r:id="rId15" display="http://cdsbib.u-strasbg.fr/cgi-bin/cdsbib?1990RMxAA..21..381G"/>
    <hyperlink ref="AP2701" r:id="rId16" display="http://cdsbib.u-strasbg.fr/cgi-bin/cdsbib?1990RMxAA..21..381G"/>
    <hyperlink ref="I1472" r:id="rId17" display="http://vsolj.cetus-net.org/bulletin.html"/>
    <hyperlink ref="AQ2930" r:id="rId18" display="http://cdsbib.u-strasbg.fr/cgi-bin/cdsbib?1990RMxAA..21..381G"/>
    <hyperlink ref="AQ65167" r:id="rId19" display="http://cdsbib.u-strasbg.fr/cgi-bin/cdsbib?1990RMxAA..21..381G"/>
    <hyperlink ref="AQ293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2024-02-15T04:30:30Z</dcterms:modified>
</cp:coreProperties>
</file>