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D065898-0D48-42D5-9619-E955C5CD920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ctive 2" sheetId="2" r:id="rId2"/>
    <sheet name="A (old)" sheetId="1" r:id="rId3"/>
    <sheet name="BAV" sheetId="4" r:id="rId4"/>
  </sheets>
  <calcPr calcId="181029"/>
</workbook>
</file>

<file path=xl/calcChain.xml><?xml version="1.0" encoding="utf-8"?>
<calcChain xmlns="http://schemas.openxmlformats.org/spreadsheetml/2006/main">
  <c r="E30" i="2" l="1"/>
  <c r="F30" i="2"/>
  <c r="G30" i="2"/>
  <c r="J30" i="2"/>
  <c r="Q30" i="2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F11" i="3"/>
  <c r="Q30" i="3"/>
  <c r="C7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F11" i="2"/>
  <c r="Q29" i="2"/>
  <c r="C7" i="2"/>
  <c r="E25" i="2"/>
  <c r="F25" i="2"/>
  <c r="G25" i="2"/>
  <c r="J25" i="2"/>
  <c r="C8" i="2"/>
  <c r="E22" i="2"/>
  <c r="F22" i="2"/>
  <c r="E26" i="2"/>
  <c r="F26" i="2"/>
  <c r="G11" i="2"/>
  <c r="Q25" i="2"/>
  <c r="Q28" i="2"/>
  <c r="E14" i="2"/>
  <c r="E15" i="2" s="1"/>
  <c r="C17" i="2"/>
  <c r="Q27" i="2"/>
  <c r="Q26" i="2"/>
  <c r="Q24" i="2"/>
  <c r="Q21" i="2"/>
  <c r="Q22" i="2"/>
  <c r="Q23" i="2"/>
  <c r="Q23" i="1"/>
  <c r="C19" i="1"/>
  <c r="Q22" i="1"/>
  <c r="C8" i="1"/>
  <c r="E22" i="1"/>
  <c r="F22" i="1"/>
  <c r="C7" i="1"/>
  <c r="E23" i="1"/>
  <c r="F23" i="1"/>
  <c r="G23" i="1"/>
  <c r="J23" i="1"/>
  <c r="C18" i="1"/>
  <c r="Q21" i="1"/>
  <c r="G30" i="3"/>
  <c r="L30" i="3"/>
  <c r="E12" i="4"/>
  <c r="E14" i="4"/>
  <c r="E11" i="4"/>
  <c r="E16" i="4"/>
  <c r="E21" i="2"/>
  <c r="F21" i="2"/>
  <c r="G28" i="2"/>
  <c r="J28" i="2"/>
  <c r="E29" i="2"/>
  <c r="F29" i="2"/>
  <c r="G29" i="2"/>
  <c r="J29" i="2"/>
  <c r="E29" i="3"/>
  <c r="F29" i="3"/>
  <c r="G29" i="3"/>
  <c r="J29" i="3"/>
  <c r="E25" i="3"/>
  <c r="F25" i="3"/>
  <c r="G25" i="3"/>
  <c r="J25" i="3"/>
  <c r="E30" i="3"/>
  <c r="F30" i="3"/>
  <c r="E24" i="2"/>
  <c r="F24" i="2"/>
  <c r="G24" i="2"/>
  <c r="K24" i="2"/>
  <c r="G24" i="3"/>
  <c r="K24" i="3"/>
  <c r="G22" i="1"/>
  <c r="I22" i="1"/>
  <c r="E28" i="2"/>
  <c r="F28" i="2"/>
  <c r="E28" i="3"/>
  <c r="F28" i="3"/>
  <c r="G28" i="3"/>
  <c r="J28" i="3"/>
  <c r="E24" i="3"/>
  <c r="F24" i="3"/>
  <c r="E21" i="1"/>
  <c r="F21" i="1"/>
  <c r="G21" i="1"/>
  <c r="G26" i="2"/>
  <c r="J26" i="2"/>
  <c r="E23" i="2"/>
  <c r="F23" i="2"/>
  <c r="G23" i="2"/>
  <c r="J23" i="2"/>
  <c r="E27" i="3"/>
  <c r="F27" i="3"/>
  <c r="G27" i="3"/>
  <c r="J27" i="3"/>
  <c r="E23" i="3"/>
  <c r="F23" i="3"/>
  <c r="G23" i="3"/>
  <c r="J23" i="3"/>
  <c r="E27" i="2"/>
  <c r="F27" i="2"/>
  <c r="G27" i="2"/>
  <c r="J27" i="2"/>
  <c r="G22" i="2"/>
  <c r="I22" i="2"/>
  <c r="G26" i="3"/>
  <c r="J26" i="3"/>
  <c r="G22" i="3"/>
  <c r="I22" i="3"/>
  <c r="E21" i="3"/>
  <c r="F21" i="3"/>
  <c r="E26" i="3"/>
  <c r="F26" i="3"/>
  <c r="E22" i="3"/>
  <c r="F22" i="3"/>
  <c r="H21" i="1"/>
  <c r="C12" i="1"/>
  <c r="C16" i="1"/>
  <c r="D18" i="1"/>
  <c r="C11" i="1"/>
  <c r="E18" i="4"/>
  <c r="E17" i="4"/>
  <c r="E15" i="4"/>
  <c r="E19" i="4"/>
  <c r="E13" i="4"/>
  <c r="O23" i="1"/>
  <c r="O22" i="1"/>
  <c r="O21" i="1"/>
  <c r="C12" i="3"/>
  <c r="C11" i="3"/>
  <c r="C11" i="2"/>
  <c r="C12" i="2"/>
  <c r="C16" i="2" l="1"/>
  <c r="D18" i="2" s="1"/>
  <c r="O23" i="2"/>
  <c r="C15" i="2"/>
  <c r="O27" i="2"/>
  <c r="O25" i="2"/>
  <c r="O26" i="2"/>
  <c r="O30" i="2"/>
  <c r="O22" i="2"/>
  <c r="O29" i="2"/>
  <c r="O24" i="2"/>
  <c r="O28" i="2"/>
  <c r="O21" i="2"/>
  <c r="O30" i="3"/>
  <c r="O22" i="3"/>
  <c r="O24" i="3"/>
  <c r="O26" i="3"/>
  <c r="C15" i="3"/>
  <c r="O23" i="3"/>
  <c r="O25" i="3"/>
  <c r="O28" i="3"/>
  <c r="O27" i="3"/>
  <c r="O21" i="3"/>
  <c r="O29" i="3"/>
  <c r="C16" i="3"/>
  <c r="D18" i="3" s="1"/>
  <c r="C18" i="2" l="1"/>
  <c r="E16" i="2"/>
  <c r="E17" i="2" s="1"/>
  <c r="C18" i="3"/>
  <c r="E16" i="3"/>
  <c r="E17" i="3" s="1"/>
</calcChain>
</file>

<file path=xl/sharedStrings.xml><?xml version="1.0" encoding="utf-8"?>
<sst xmlns="http://schemas.openxmlformats.org/spreadsheetml/2006/main" count="273" uniqueCount="126">
  <si>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</si>
  <si>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</si>
  <si>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</si>
  <si>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</si>
  <si>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</si>
  <si>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</si>
  <si>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</si>
  <si>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</si>
  <si>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</si>
  <si>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</si>
  <si>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</si>
  <si>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</si>
  <si>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</si>
  <si>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</si>
  <si>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</si>
  <si>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</si>
  <si>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</si>
  <si>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</si>
  <si>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</si>
  <si>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</si>
  <si>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</si>
  <si>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</si>
  <si>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</si>
  <si>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</si>
  <si>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</si>
  <si>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</si>
  <si>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</si>
  <si>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</si>
  <si>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</si>
  <si>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</si>
  <si>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UW Hya</t>
  </si>
  <si>
    <t>Blaettler E</t>
  </si>
  <si>
    <t>BBSAG Bull.117</t>
  </si>
  <si>
    <t>B</t>
  </si>
  <si>
    <t>BBSAG</t>
  </si>
  <si>
    <t>EA</t>
  </si>
  <si>
    <t>IBVS 5643</t>
  </si>
  <si>
    <t>IBVS</t>
  </si>
  <si>
    <t>More timimgs are needed!</t>
  </si>
  <si>
    <t># of data points:</t>
  </si>
  <si>
    <t>UW Hya / gsc 0215-1084?</t>
  </si>
  <si>
    <t>OEJV 0074</t>
  </si>
  <si>
    <t>I</t>
  </si>
  <si>
    <t>OEJV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</si>
  <si>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</si>
  <si>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</si>
  <si>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</si>
  <si>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</si>
  <si>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</si>
  <si>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</si>
  <si>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</si>
  <si>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5894</t>
  </si>
  <si>
    <t>IBVS 5945</t>
  </si>
  <si>
    <t>Add cycle</t>
  </si>
  <si>
    <t>Old Cycle</t>
  </si>
  <si>
    <t>IBVS 5918</t>
  </si>
  <si>
    <t>IBVS 5992</t>
  </si>
  <si>
    <t>IBVS 6029</t>
  </si>
  <si>
    <t>VSX value - changed 2013-03-03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</si>
  <si>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</si>
  <si>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</si>
  <si>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</si>
  <si>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</si>
  <si>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</si>
  <si>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</si>
  <si>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</si>
  <si>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</si>
  <si>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</si>
  <si>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</si>
  <si>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</si>
  <si>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2450904.3153 </t>
  </si>
  <si>
    <t> 31.03.1998 19:34 </t>
  </si>
  <si>
    <t> 0.5278 </t>
  </si>
  <si>
    <t>E </t>
  </si>
  <si>
    <t>?</t>
  </si>
  <si>
    <t> E.Blättler </t>
  </si>
  <si>
    <t> BBS 117 </t>
  </si>
  <si>
    <t>2453094.3520 </t>
  </si>
  <si>
    <t> 29.03.2004 20:26 </t>
  </si>
  <si>
    <t> 1.0570 </t>
  </si>
  <si>
    <t>o</t>
  </si>
  <si>
    <t> F.Agerer </t>
  </si>
  <si>
    <t>BAVM 172 </t>
  </si>
  <si>
    <t>2453745.55879 </t>
  </si>
  <si>
    <t> 10.01.2006 01:24 </t>
  </si>
  <si>
    <t> 1.58585 </t>
  </si>
  <si>
    <t>C </t>
  </si>
  <si>
    <t>R</t>
  </si>
  <si>
    <t> L.Brát </t>
  </si>
  <si>
    <t>OEJV 0074 </t>
  </si>
  <si>
    <t>2454866.4380 </t>
  </si>
  <si>
    <t> 03.02.2009 22:30 </t>
  </si>
  <si>
    <t> 1.5892 </t>
  </si>
  <si>
    <t>-I</t>
  </si>
  <si>
    <t> P.Frank </t>
  </si>
  <si>
    <t>BAVM 209 </t>
  </si>
  <si>
    <t>2454889.6548 </t>
  </si>
  <si>
    <t> 27.02.2009 03:42 </t>
  </si>
  <si>
    <t>7836</t>
  </si>
  <si>
    <t> 1.0586 </t>
  </si>
  <si>
    <t> R.Diethelm </t>
  </si>
  <si>
    <t>IBVS 5894 </t>
  </si>
  <si>
    <t>2455290.7230 </t>
  </si>
  <si>
    <t> 04.04.2010 05:21 </t>
  </si>
  <si>
    <t>7962.5</t>
  </si>
  <si>
    <t> 1.5878 </t>
  </si>
  <si>
    <t>IBVS 5945 </t>
  </si>
  <si>
    <t>2455632.6818 </t>
  </si>
  <si>
    <t> 12.03.2011 04:21 </t>
  </si>
  <si>
    <t>8070.5</t>
  </si>
  <si>
    <t> 1.5845 </t>
  </si>
  <si>
    <t>IBVS 5992 </t>
  </si>
  <si>
    <t>2455940.8718 </t>
  </si>
  <si>
    <t> 14.01.2012 08:55 </t>
  </si>
  <si>
    <t>8168</t>
  </si>
  <si>
    <t> 1.0587 </t>
  </si>
  <si>
    <t>IBVS 6029 </t>
  </si>
  <si>
    <t>2457007.9233 </t>
  </si>
  <si>
    <t> 16.12.2014 10:09 </t>
  </si>
  <si>
    <t>8505</t>
  </si>
  <si>
    <t> 1.0617 </t>
  </si>
  <si>
    <t> R.Nelson </t>
  </si>
  <si>
    <t>IBVS 6131 </t>
  </si>
  <si>
    <t>IBVS 6131</t>
  </si>
  <si>
    <t>Nelson Pers com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</si>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</sst>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6" xfId="0" applyBorder="1">
      <alignment vertical="top"/>
    </xf>
    <xf numFmtId="0" fontId="5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2" borderId="0" xfId="0" applyFont="1" applyFill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1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0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20" fillId="3" borderId="13" xfId="7" applyFill="1" applyBorder="1" applyAlignment="1" applyProtection="1">
      <alignment horizontal="right" vertical="top" wrapText="1"/>
    </xf>
    <xf numFmtId="0" fontId="21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Hya - O-C Diagr.</a:t>
            </a:r>
          </a:p>
        </c:rich>
      </c:tx>
      <c:layout>
        <c:manualLayout>
          <c:xMode val="edge"/>
          <c:yMode val="edge"/>
          <c:x val="0.37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3417721518986"/>
          <c:y val="0.15"/>
          <c:w val="0.80221518987341767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6D-4B0F-9EE6-E962585472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-2.621999999973923E-2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6D-4B0F-9EE6-E962585472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-2.7520000003278255E-2</c:v>
                </c:pt>
                <c:pt idx="4">
                  <c:v>-2.5279999994381797E-2</c:v>
                </c:pt>
                <c:pt idx="5">
                  <c:v>-2.8160000001662411E-2</c:v>
                </c:pt>
                <c:pt idx="6">
                  <c:v>-2.7159999997820705E-2</c:v>
                </c:pt>
                <c:pt idx="7">
                  <c:v>-3.0919999997422565E-2</c:v>
                </c:pt>
                <c:pt idx="8">
                  <c:v>-2.9399999999441206E-2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6D-4B0F-9EE6-E962585472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">
                  <c:v>-2.720999999291962E-2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6D-4B0F-9EE6-E962585472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  <c:pt idx="9">
                  <c:v>-2.7739999997720588E-2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6D-4B0F-9EE6-E962585472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6D-4B0F-9EE6-E962585472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6D-4B0F-9EE6-E962585472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19733</c:v>
                </c:pt>
                <c:pt idx="2">
                  <c:v>21808</c:v>
                </c:pt>
                <c:pt idx="3">
                  <c:v>22425</c:v>
                </c:pt>
                <c:pt idx="4">
                  <c:v>23487</c:v>
                </c:pt>
                <c:pt idx="5">
                  <c:v>23509</c:v>
                </c:pt>
                <c:pt idx="6">
                  <c:v>23889</c:v>
                </c:pt>
                <c:pt idx="7">
                  <c:v>24213</c:v>
                </c:pt>
                <c:pt idx="8">
                  <c:v>24505</c:v>
                </c:pt>
                <c:pt idx="9">
                  <c:v>25516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-1.7362515090816134E-2</c:v>
                </c:pt>
                <c:pt idx="1">
                  <c:v>-2.6172441853177006E-2</c:v>
                </c:pt>
                <c:pt idx="2">
                  <c:v>-2.7098839158802041E-2</c:v>
                </c:pt>
                <c:pt idx="3">
                  <c:v>-2.7374302839558981E-2</c:v>
                </c:pt>
                <c:pt idx="4">
                  <c:v>-2.7848439677425865E-2</c:v>
                </c:pt>
                <c:pt idx="5">
                  <c:v>-2.7858261721148154E-2</c:v>
                </c:pt>
                <c:pt idx="6">
                  <c:v>-2.8027915203624063E-2</c:v>
                </c:pt>
                <c:pt idx="7">
                  <c:v>-2.8172567120261421E-2</c:v>
                </c:pt>
                <c:pt idx="8">
                  <c:v>-2.8302932427848169E-2</c:v>
                </c:pt>
                <c:pt idx="9">
                  <c:v>-2.8754299982540657E-2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6D-4B0F-9EE6-E96258547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3656"/>
        <c:axId val="1"/>
      </c:scatterChart>
      <c:valAx>
        <c:axId val="710193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4810126582278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3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64556962025317"/>
          <c:y val="0.91874999999999996"/>
          <c:w val="0.8006329113924051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Hya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883401548177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F-412E-8785-21F20AC4DC5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2'!$I$21:$I$990</c:f>
              <c:numCache>
                <c:formatCode>General</c:formatCode>
                <c:ptCount val="970"/>
                <c:pt idx="1">
                  <c:v>-10.554296000002068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EF-412E-8785-21F20AC4DC5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2'!$J$21:$J$990</c:f>
              <c:numCache>
                <c:formatCode>General</c:formatCode>
                <c:ptCount val="970"/>
                <c:pt idx="2">
                  <c:v>-11.608268000003591</c:v>
                </c:pt>
                <c:pt idx="4">
                  <c:v>-11.076070000002801</c:v>
                </c:pt>
                <c:pt idx="5">
                  <c:v>-11.606640000005427</c:v>
                </c:pt>
                <c:pt idx="6">
                  <c:v>-11.077413999999408</c:v>
                </c:pt>
                <c:pt idx="7">
                  <c:v>-11.080741999998281</c:v>
                </c:pt>
                <c:pt idx="8">
                  <c:v>-11.60655200000474</c:v>
                </c:pt>
                <c:pt idx="9">
                  <c:v>-11.603544000005058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EF-412E-8785-21F20AC4DC5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2'!$K$21:$K$990</c:f>
              <c:numCache>
                <c:formatCode>General</c:formatCode>
                <c:ptCount val="970"/>
                <c:pt idx="3">
                  <c:v>-11.079416000000492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EF-412E-8785-21F20AC4DC5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EF-412E-8785-21F20AC4DC5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EF-412E-8785-21F20AC4DC5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'Active 2'!$D$21:$D$90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EF-412E-8785-21F20AC4DC5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6581</c:v>
                </c:pt>
                <c:pt idx="2">
                  <c:v>7273</c:v>
                </c:pt>
                <c:pt idx="3">
                  <c:v>7478.5</c:v>
                </c:pt>
                <c:pt idx="4">
                  <c:v>7832.5</c:v>
                </c:pt>
                <c:pt idx="5">
                  <c:v>7840</c:v>
                </c:pt>
                <c:pt idx="6">
                  <c:v>7966.5</c:v>
                </c:pt>
                <c:pt idx="7">
                  <c:v>8074.5</c:v>
                </c:pt>
                <c:pt idx="8">
                  <c:v>8172</c:v>
                </c:pt>
                <c:pt idx="9">
                  <c:v>8509</c:v>
                </c:pt>
              </c:numCache>
            </c:numRef>
          </c:xVal>
          <c:yVal>
            <c:numRef>
              <c:f>'Active 2'!$O$21:$O$990</c:f>
              <c:numCache>
                <c:formatCode>General</c:formatCode>
                <c:ptCount val="970"/>
                <c:pt idx="0">
                  <c:v>-8.1633445149789594</c:v>
                </c:pt>
                <c:pt idx="1">
                  <c:v>-10.789330417490971</c:v>
                </c:pt>
                <c:pt idx="2">
                  <c:v>-11.065455967489196</c:v>
                </c:pt>
                <c:pt idx="3">
                  <c:v>-11.147455679229997</c:v>
                </c:pt>
                <c:pt idx="4">
                  <c:v>-11.288710657119262</c:v>
                </c:pt>
                <c:pt idx="5">
                  <c:v>-11.291703347328781</c:v>
                </c:pt>
                <c:pt idx="6">
                  <c:v>-11.342180055529322</c:v>
                </c:pt>
                <c:pt idx="7">
                  <c:v>-11.385274794546387</c:v>
                </c:pt>
                <c:pt idx="8">
                  <c:v>-11.424179767270125</c:v>
                </c:pt>
                <c:pt idx="9">
                  <c:v>-11.558651314017816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EF-412E-8785-21F20AC4D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1136"/>
        <c:axId val="1"/>
      </c:scatterChart>
      <c:valAx>
        <c:axId val="71019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42170451834015"/>
          <c:y val="0.859375"/>
          <c:w val="0.76446367757749289"/>
          <c:h val="0.121874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Hya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41-4ED2-98F9-67555DA9B5E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0.52780999999959022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41-4ED2-98F9-67555DA9B5E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2">
                  <c:v>-0.52616200000193203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41-4ED2-98F9-67555DA9B5E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41-4ED2-98F9-67555DA9B5E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41-4ED2-98F9-67555DA9B5E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41-4ED2-98F9-67555DA9B5E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41-4ED2-98F9-67555DA9B5E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6577.5</c:v>
                </c:pt>
                <c:pt idx="2">
                  <c:v>7269.5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5.2284339214649429E-2</c:v>
                </c:pt>
                <c:pt idx="1">
                  <c:v>-2.1440005666442004E-2</c:v>
                </c:pt>
                <c:pt idx="2">
                  <c:v>-2.9196333550549229E-2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41-4ED2-98F9-67555DA9B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9056"/>
        <c:axId val="1"/>
      </c:scatterChart>
      <c:valAx>
        <c:axId val="71019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9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28575</xdr:rowOff>
    </xdr:from>
    <xdr:to>
      <xdr:col>17</xdr:col>
      <xdr:colOff>47625</xdr:colOff>
      <xdr:row>18</xdr:row>
      <xdr:rowOff>47625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F37934C6-6218-BA35-C359-E790DDDC2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0</xdr:row>
      <xdr:rowOff>0</xdr:rowOff>
    </xdr:from>
    <xdr:to>
      <xdr:col>18</xdr:col>
      <xdr:colOff>533399</xdr:colOff>
      <xdr:row>18</xdr:row>
      <xdr:rowOff>57150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FB2B5AC-228A-E41A-8656-81D80E813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FF7CFD-1512-D7A5-3CB6-E4CF70FC0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131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47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  <c r="C1" s="18"/>
    </row>
    <row r="2" spans="1:7">
      <c r="A2" t="s">
        <v>26</v>
      </c>
      <c r="B2" s="13" t="s">
        <v>35</v>
      </c>
    </row>
    <row r="4" spans="1:7">
      <c r="A4" s="8" t="s">
        <v>0</v>
      </c>
      <c r="C4" s="3">
        <v>30077.344000000001</v>
      </c>
      <c r="D4" s="4">
        <v>3.1663160000000001</v>
      </c>
    </row>
    <row r="6" spans="1:7">
      <c r="A6" s="8" t="s">
        <v>1</v>
      </c>
    </row>
    <row r="7" spans="1:7">
      <c r="A7" t="s">
        <v>2</v>
      </c>
      <c r="C7">
        <f>+C4</f>
        <v>30077.344000000001</v>
      </c>
    </row>
    <row r="8" spans="1:7">
      <c r="A8" t="s">
        <v>3</v>
      </c>
      <c r="C8">
        <v>1.0554399999999999</v>
      </c>
      <c r="D8" s="51" t="s">
        <v>58</v>
      </c>
    </row>
    <row r="9" spans="1:7">
      <c r="A9" s="26" t="s">
        <v>44</v>
      </c>
      <c r="B9" s="27"/>
      <c r="C9" s="28">
        <v>-9.5</v>
      </c>
      <c r="D9" s="27" t="s">
        <v>45</v>
      </c>
      <c r="E9" s="27"/>
    </row>
    <row r="10" spans="1:7" ht="13.5" thickBot="1">
      <c r="A10" s="27"/>
      <c r="B10" s="27"/>
      <c r="C10" s="7" t="s">
        <v>21</v>
      </c>
      <c r="D10" s="7" t="s">
        <v>22</v>
      </c>
      <c r="E10" s="27"/>
    </row>
    <row r="11" spans="1:7">
      <c r="A11" s="27" t="s">
        <v>16</v>
      </c>
      <c r="B11" s="27"/>
      <c r="C11" s="29">
        <f ca="1">INTERCEPT(INDIRECT($G$11):G989,INDIRECT($F$11):F989)</f>
        <v>-1.7362515090816134E-2</v>
      </c>
      <c r="D11" s="6"/>
      <c r="E11" s="27"/>
      <c r="F11" s="30" t="str">
        <f>"F"&amp;E19</f>
        <v>F21</v>
      </c>
      <c r="G11" s="31" t="str">
        <f>"G"&amp;E19</f>
        <v>G21</v>
      </c>
    </row>
    <row r="12" spans="1:7">
      <c r="A12" s="27" t="s">
        <v>17</v>
      </c>
      <c r="B12" s="27"/>
      <c r="C12" s="29">
        <f ca="1">SLOPE(INDIRECT($G$11):G989,INDIRECT($F$11):F989)</f>
        <v>-4.4645653283134204E-7</v>
      </c>
      <c r="D12" s="6"/>
      <c r="E12" s="27"/>
    </row>
    <row r="13" spans="1:7">
      <c r="A13" s="27" t="s">
        <v>20</v>
      </c>
      <c r="B13" s="27"/>
      <c r="C13" s="6" t="s">
        <v>14</v>
      </c>
      <c r="D13" s="34" t="s">
        <v>53</v>
      </c>
      <c r="E13" s="28">
        <v>1</v>
      </c>
    </row>
    <row r="14" spans="1:7">
      <c r="A14" s="27"/>
      <c r="B14" s="27"/>
      <c r="C14" s="27"/>
      <c r="D14" s="34" t="s">
        <v>46</v>
      </c>
      <c r="E14" s="35">
        <f ca="1">NOW()+15018.5+$C$9/24</f>
        <v>60355.766431018514</v>
      </c>
    </row>
    <row r="15" spans="1:7">
      <c r="A15" s="32" t="s">
        <v>18</v>
      </c>
      <c r="B15" s="27"/>
      <c r="C15" s="33">
        <f ca="1">(C7+C11)+(C8+C12)*INT(MAX(F21:F3530))</f>
        <v>57007.922285700013</v>
      </c>
      <c r="D15" s="34" t="s">
        <v>54</v>
      </c>
      <c r="E15" s="35">
        <f ca="1">ROUND(2*(E14-$C$7)/$C$8,0)/2+E13</f>
        <v>28689</v>
      </c>
    </row>
    <row r="16" spans="1:7">
      <c r="A16" s="36" t="s">
        <v>4</v>
      </c>
      <c r="B16" s="27"/>
      <c r="C16" s="37">
        <f ca="1">+C8+C12</f>
        <v>1.0554395535434671</v>
      </c>
      <c r="D16" s="34" t="s">
        <v>47</v>
      </c>
      <c r="E16" s="31">
        <f ca="1">ROUND(2*(E14-$C$15)/$C$16,0)/2+E13</f>
        <v>3173</v>
      </c>
    </row>
    <row r="17" spans="1:31" ht="13.5" thickBot="1">
      <c r="A17" s="34" t="s">
        <v>39</v>
      </c>
      <c r="B17" s="27"/>
      <c r="C17" s="27">
        <f>COUNT(C21:C2188)</f>
        <v>10</v>
      </c>
      <c r="D17" s="34" t="s">
        <v>48</v>
      </c>
      <c r="E17" s="38">
        <f ca="1">+$C$15+$C$16*E16-15018.5-$C$9/24</f>
        <v>45338.727822426772</v>
      </c>
    </row>
    <row r="18" spans="1:31">
      <c r="A18" s="36" t="s">
        <v>5</v>
      </c>
      <c r="B18" s="27"/>
      <c r="C18" s="39">
        <f ca="1">+C15</f>
        <v>57007.922285700013</v>
      </c>
      <c r="D18" s="40">
        <f ca="1">+C16</f>
        <v>1.0554395535434671</v>
      </c>
      <c r="E18" s="41" t="s">
        <v>49</v>
      </c>
    </row>
    <row r="19" spans="1:31" ht="13.5" thickTop="1">
      <c r="A19" s="42" t="s">
        <v>50</v>
      </c>
      <c r="E19" s="43">
        <v>21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34</v>
      </c>
      <c r="J20" s="10" t="s">
        <v>37</v>
      </c>
      <c r="K20" s="10" t="s">
        <v>43</v>
      </c>
      <c r="L20" s="10" t="s">
        <v>61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9">
        <v>30077.344000000001</v>
      </c>
      <c r="D21" s="19" t="s">
        <v>14</v>
      </c>
      <c r="E21">
        <f t="shared" ref="E21:E29" si="0">+(C21-C$7)/C$8</f>
        <v>0</v>
      </c>
      <c r="F21">
        <f>ROUND(2*E21,0)/2</f>
        <v>0</v>
      </c>
      <c r="H21">
        <v>0</v>
      </c>
      <c r="O21">
        <f t="shared" ref="O21:O29" ca="1" si="1">+C$11+C$12*$F21</f>
        <v>-1.7362515090816134E-2</v>
      </c>
      <c r="Q21" s="2">
        <f t="shared" ref="Q21:Q29" si="2">+C21-15018.5</f>
        <v>15058.844000000001</v>
      </c>
    </row>
    <row r="22" spans="1:31">
      <c r="A22" t="s">
        <v>32</v>
      </c>
      <c r="C22" s="20">
        <v>50904.315300000002</v>
      </c>
      <c r="D22" s="19">
        <v>1E-3</v>
      </c>
      <c r="E22">
        <f t="shared" si="0"/>
        <v>19732.97515728038</v>
      </c>
      <c r="F22">
        <f t="shared" ref="F22:F30" si="3">ROUND(2*E22,0)/2</f>
        <v>19733</v>
      </c>
      <c r="G22">
        <f t="shared" ref="G22:G29" si="4">+C22-(C$7+F22*C$8)</f>
        <v>-2.621999999973923E-2</v>
      </c>
      <c r="I22">
        <f>+G22</f>
        <v>-2.621999999973923E-2</v>
      </c>
      <c r="O22">
        <f t="shared" ca="1" si="1"/>
        <v>-2.6172441853177006E-2</v>
      </c>
      <c r="Q22" s="2">
        <f t="shared" si="2"/>
        <v>35885.815300000002</v>
      </c>
      <c r="R22" s="66" t="s">
        <v>125</v>
      </c>
      <c r="AA22">
        <v>21</v>
      </c>
      <c r="AC22" t="s">
        <v>31</v>
      </c>
      <c r="AE22" t="s">
        <v>33</v>
      </c>
    </row>
    <row r="23" spans="1:31">
      <c r="A23" s="14" t="s">
        <v>36</v>
      </c>
      <c r="B23" s="15"/>
      <c r="C23" s="21">
        <v>53094.351999999999</v>
      </c>
      <c r="D23" s="21">
        <v>5.9999999999999995E-4</v>
      </c>
      <c r="E23">
        <f t="shared" si="0"/>
        <v>21807.973925566588</v>
      </c>
      <c r="F23">
        <f t="shared" si="3"/>
        <v>21808</v>
      </c>
      <c r="G23">
        <f t="shared" si="4"/>
        <v>-2.7520000003278255E-2</v>
      </c>
      <c r="J23">
        <f>+G23</f>
        <v>-2.7520000003278255E-2</v>
      </c>
      <c r="O23">
        <f t="shared" ca="1" si="1"/>
        <v>-2.7098839158802041E-2</v>
      </c>
      <c r="Q23" s="2">
        <f t="shared" si="2"/>
        <v>38075.851999999999</v>
      </c>
      <c r="R23" s="66" t="s">
        <v>125</v>
      </c>
    </row>
    <row r="24" spans="1:31">
      <c r="A24" s="22" t="s">
        <v>41</v>
      </c>
      <c r="B24" s="23" t="s">
        <v>42</v>
      </c>
      <c r="C24" s="24">
        <v>53745.558790000003</v>
      </c>
      <c r="D24" s="24">
        <v>5.9999999999999995E-4</v>
      </c>
      <c r="E24">
        <f t="shared" si="0"/>
        <v>22424.974219282954</v>
      </c>
      <c r="F24">
        <f t="shared" si="3"/>
        <v>22425</v>
      </c>
      <c r="G24">
        <f t="shared" si="4"/>
        <v>-2.720999999291962E-2</v>
      </c>
      <c r="K24">
        <f>+G24</f>
        <v>-2.720999999291962E-2</v>
      </c>
      <c r="O24">
        <f t="shared" ca="1" si="1"/>
        <v>-2.7374302839558981E-2</v>
      </c>
      <c r="Q24" s="2">
        <f t="shared" si="2"/>
        <v>38727.058790000003</v>
      </c>
      <c r="R24" s="66" t="s">
        <v>125</v>
      </c>
    </row>
    <row r="25" spans="1:31">
      <c r="A25" s="44" t="s">
        <v>55</v>
      </c>
      <c r="B25" s="45" t="s">
        <v>42</v>
      </c>
      <c r="C25" s="44">
        <v>54866.438000000002</v>
      </c>
      <c r="D25" s="44">
        <v>4.0000000000000002E-4</v>
      </c>
      <c r="E25">
        <f t="shared" si="0"/>
        <v>23486.976047904194</v>
      </c>
      <c r="F25">
        <f t="shared" si="3"/>
        <v>23487</v>
      </c>
      <c r="G25">
        <f t="shared" si="4"/>
        <v>-2.5279999994381797E-2</v>
      </c>
      <c r="J25">
        <f>+G25</f>
        <v>-2.5279999994381797E-2</v>
      </c>
      <c r="O25">
        <f t="shared" ca="1" si="1"/>
        <v>-2.7848439677425865E-2</v>
      </c>
      <c r="Q25" s="2">
        <f t="shared" si="2"/>
        <v>39847.938000000002</v>
      </c>
      <c r="R25" s="66" t="s">
        <v>125</v>
      </c>
    </row>
    <row r="26" spans="1:31">
      <c r="A26" s="46" t="s">
        <v>51</v>
      </c>
      <c r="B26" s="47" t="s">
        <v>42</v>
      </c>
      <c r="C26" s="46">
        <v>54889.654799999997</v>
      </c>
      <c r="D26" s="46">
        <v>4.0000000000000002E-4</v>
      </c>
      <c r="E26">
        <f t="shared" si="0"/>
        <v>23508.973319184413</v>
      </c>
      <c r="F26">
        <f t="shared" si="3"/>
        <v>23509</v>
      </c>
      <c r="G26">
        <f t="shared" si="4"/>
        <v>-2.8160000001662411E-2</v>
      </c>
      <c r="J26">
        <f>+G26</f>
        <v>-2.8160000001662411E-2</v>
      </c>
      <c r="O26">
        <f t="shared" ca="1" si="1"/>
        <v>-2.7858261721148154E-2</v>
      </c>
      <c r="Q26" s="2">
        <f t="shared" si="2"/>
        <v>39871.154799999997</v>
      </c>
      <c r="R26" s="66" t="s">
        <v>125</v>
      </c>
    </row>
    <row r="27" spans="1:31">
      <c r="A27" s="44" t="s">
        <v>52</v>
      </c>
      <c r="B27" s="45" t="s">
        <v>42</v>
      </c>
      <c r="C27" s="44">
        <v>55290.722999999998</v>
      </c>
      <c r="D27" s="44">
        <v>2.0000000000000001E-4</v>
      </c>
      <c r="E27">
        <f t="shared" si="0"/>
        <v>23888.974266656558</v>
      </c>
      <c r="F27">
        <f t="shared" si="3"/>
        <v>23889</v>
      </c>
      <c r="G27">
        <f t="shared" si="4"/>
        <v>-2.7159999997820705E-2</v>
      </c>
      <c r="J27">
        <f>+G27</f>
        <v>-2.7159999997820705E-2</v>
      </c>
      <c r="O27">
        <f t="shared" ca="1" si="1"/>
        <v>-2.8027915203624063E-2</v>
      </c>
      <c r="Q27" s="2">
        <f t="shared" si="2"/>
        <v>40272.222999999998</v>
      </c>
      <c r="R27" s="66" t="s">
        <v>125</v>
      </c>
    </row>
    <row r="28" spans="1:31">
      <c r="A28" s="44" t="s">
        <v>56</v>
      </c>
      <c r="B28" s="45" t="s">
        <v>42</v>
      </c>
      <c r="C28" s="44">
        <v>55632.681799999998</v>
      </c>
      <c r="D28" s="44">
        <v>2.9999999999999997E-4</v>
      </c>
      <c r="E28">
        <f t="shared" si="0"/>
        <v>24212.970704161296</v>
      </c>
      <c r="F28">
        <f t="shared" si="3"/>
        <v>24213</v>
      </c>
      <c r="G28">
        <f t="shared" si="4"/>
        <v>-3.0919999997422565E-2</v>
      </c>
      <c r="J28">
        <f>+G28</f>
        <v>-3.0919999997422565E-2</v>
      </c>
      <c r="O28">
        <f t="shared" ca="1" si="1"/>
        <v>-2.8172567120261421E-2</v>
      </c>
      <c r="Q28" s="2">
        <f t="shared" si="2"/>
        <v>40614.181799999998</v>
      </c>
      <c r="R28" s="66" t="s">
        <v>125</v>
      </c>
    </row>
    <row r="29" spans="1:31">
      <c r="A29" s="49" t="s">
        <v>57</v>
      </c>
      <c r="B29" s="50" t="s">
        <v>42</v>
      </c>
      <c r="C29" s="49">
        <v>55940.871800000001</v>
      </c>
      <c r="D29" s="49">
        <v>5.9999999999999995E-4</v>
      </c>
      <c r="E29">
        <f t="shared" si="0"/>
        <v>24504.972144318959</v>
      </c>
      <c r="F29">
        <f t="shared" si="3"/>
        <v>24505</v>
      </c>
      <c r="G29">
        <f t="shared" si="4"/>
        <v>-2.9399999999441206E-2</v>
      </c>
      <c r="J29">
        <f>+G29</f>
        <v>-2.9399999999441206E-2</v>
      </c>
      <c r="O29">
        <f t="shared" ca="1" si="1"/>
        <v>-2.8302932427848169E-2</v>
      </c>
      <c r="Q29" s="2">
        <f t="shared" si="2"/>
        <v>40922.371800000001</v>
      </c>
      <c r="R29" s="66" t="s">
        <v>125</v>
      </c>
    </row>
    <row r="30" spans="1:31">
      <c r="A30" s="52" t="s">
        <v>123</v>
      </c>
      <c r="B30" s="48"/>
      <c r="C30" s="46">
        <v>57007.923300000002</v>
      </c>
      <c r="D30" s="46">
        <v>2.9999999999999997E-4</v>
      </c>
      <c r="E30">
        <f>+(C30-C$7)/C$8</f>
        <v>25515.973717122721</v>
      </c>
      <c r="F30">
        <f t="shared" si="3"/>
        <v>25516</v>
      </c>
      <c r="G30">
        <f>+C30-(C$7+F30*C$8)</f>
        <v>-2.7739999997720588E-2</v>
      </c>
      <c r="L30">
        <f>+G30</f>
        <v>-2.7739999997720588E-2</v>
      </c>
      <c r="O30">
        <f ca="1">+C$11+C$12*$F30</f>
        <v>-2.8754299982540657E-2</v>
      </c>
      <c r="Q30" s="2">
        <f>+C30-15018.5</f>
        <v>41989.423300000002</v>
      </c>
      <c r="V30" s="66" t="s">
        <v>124</v>
      </c>
    </row>
    <row r="31" spans="1:31">
      <c r="C31" s="19"/>
      <c r="D31" s="19"/>
    </row>
    <row r="32" spans="1:31">
      <c r="C32" s="19"/>
      <c r="D32" s="19"/>
    </row>
    <row r="33" spans="3:4">
      <c r="C33" s="19"/>
      <c r="D33" s="19"/>
    </row>
    <row r="34" spans="3:4">
      <c r="C34" s="19"/>
      <c r="D34" s="19"/>
    </row>
    <row r="35" spans="3:4">
      <c r="C35" s="19"/>
      <c r="D35" s="19"/>
    </row>
    <row r="36" spans="3:4">
      <c r="C36" s="19"/>
      <c r="D36" s="19"/>
    </row>
    <row r="37" spans="3:4">
      <c r="C37" s="19"/>
      <c r="D37" s="19"/>
    </row>
    <row r="38" spans="3:4">
      <c r="C38" s="19"/>
      <c r="D38" s="19"/>
    </row>
    <row r="39" spans="3:4">
      <c r="C39" s="19"/>
      <c r="D39" s="19"/>
    </row>
    <row r="40" spans="3:4">
      <c r="C40" s="19"/>
      <c r="D40" s="19"/>
    </row>
    <row r="41" spans="3:4">
      <c r="C41" s="19"/>
      <c r="D41" s="19"/>
    </row>
    <row r="42" spans="3:4">
      <c r="C42" s="19"/>
      <c r="D42" s="19"/>
    </row>
    <row r="43" spans="3:4">
      <c r="C43" s="19"/>
      <c r="D43" s="19"/>
    </row>
    <row r="44" spans="3:4">
      <c r="C44" s="19"/>
      <c r="D44" s="19"/>
    </row>
    <row r="45" spans="3:4">
      <c r="C45" s="19"/>
      <c r="D45" s="19"/>
    </row>
    <row r="46" spans="3:4">
      <c r="C46" s="19"/>
      <c r="D46" s="19"/>
    </row>
    <row r="47" spans="3:4">
      <c r="C47" s="19"/>
      <c r="D47" s="19"/>
    </row>
    <row r="48" spans="3:4">
      <c r="C48" s="19"/>
      <c r="D48" s="19"/>
    </row>
    <row r="49" spans="3:4">
      <c r="C49" s="19"/>
      <c r="D49" s="19"/>
    </row>
    <row r="50" spans="3:4">
      <c r="C50" s="19"/>
      <c r="D50" s="19"/>
    </row>
    <row r="51" spans="3:4">
      <c r="C51" s="19"/>
      <c r="D51" s="19"/>
    </row>
    <row r="52" spans="3:4">
      <c r="C52" s="19"/>
      <c r="D52" s="19"/>
    </row>
    <row r="53" spans="3:4">
      <c r="C53" s="19"/>
      <c r="D53" s="19"/>
    </row>
    <row r="54" spans="3:4">
      <c r="C54" s="19"/>
      <c r="D54" s="19"/>
    </row>
    <row r="55" spans="3:4">
      <c r="C55" s="19"/>
      <c r="D55" s="19"/>
    </row>
    <row r="56" spans="3:4">
      <c r="C56" s="19"/>
      <c r="D56" s="19"/>
    </row>
    <row r="57" spans="3:4">
      <c r="C57" s="19"/>
      <c r="D57" s="19"/>
    </row>
    <row r="58" spans="3:4">
      <c r="C58" s="19"/>
      <c r="D58" s="19"/>
    </row>
    <row r="59" spans="3:4">
      <c r="C59" s="19"/>
      <c r="D59" s="19"/>
    </row>
    <row r="60" spans="3:4">
      <c r="C60" s="19"/>
      <c r="D60" s="19"/>
    </row>
    <row r="61" spans="3:4">
      <c r="C61" s="19"/>
      <c r="D61" s="19"/>
    </row>
    <row r="62" spans="3:4">
      <c r="C62" s="19"/>
      <c r="D62" s="19"/>
    </row>
    <row r="63" spans="3:4">
      <c r="C63" s="19"/>
      <c r="D63" s="19"/>
    </row>
    <row r="64" spans="3:4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  <row r="70" spans="3:4">
      <c r="C70" s="19"/>
      <c r="D70" s="19"/>
    </row>
    <row r="71" spans="3:4">
      <c r="C71" s="19"/>
      <c r="D71" s="19"/>
    </row>
    <row r="72" spans="3:4">
      <c r="C72" s="19"/>
      <c r="D72" s="19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  <row r="708" spans="3:4">
      <c r="C708" s="19"/>
      <c r="D708" s="19"/>
    </row>
    <row r="709" spans="3:4">
      <c r="C709" s="19"/>
      <c r="D709" s="19"/>
    </row>
    <row r="710" spans="3:4">
      <c r="C710" s="19"/>
      <c r="D710" s="19"/>
    </row>
    <row r="711" spans="3:4">
      <c r="C711" s="19"/>
      <c r="D711" s="19"/>
    </row>
    <row r="712" spans="3:4">
      <c r="C712" s="19"/>
      <c r="D712" s="19"/>
    </row>
    <row r="713" spans="3:4">
      <c r="C713" s="19"/>
      <c r="D713" s="19"/>
    </row>
    <row r="714" spans="3:4">
      <c r="C714" s="19"/>
      <c r="D714" s="19"/>
    </row>
    <row r="715" spans="3:4">
      <c r="C715" s="19"/>
      <c r="D715" s="19"/>
    </row>
    <row r="716" spans="3:4">
      <c r="C716" s="19"/>
      <c r="D716" s="19"/>
    </row>
    <row r="717" spans="3:4">
      <c r="C717" s="19"/>
      <c r="D717" s="19"/>
    </row>
    <row r="718" spans="3:4">
      <c r="C718" s="19"/>
      <c r="D718" s="19"/>
    </row>
    <row r="719" spans="3:4">
      <c r="C719" s="19"/>
      <c r="D719" s="19"/>
    </row>
    <row r="720" spans="3:4">
      <c r="C720" s="19"/>
      <c r="D720" s="19"/>
    </row>
    <row r="721" spans="3:4">
      <c r="C721" s="19"/>
      <c r="D721" s="19"/>
    </row>
    <row r="722" spans="3:4">
      <c r="C722" s="19"/>
      <c r="D722" s="19"/>
    </row>
    <row r="723" spans="3:4">
      <c r="C723" s="19"/>
      <c r="D723" s="19"/>
    </row>
    <row r="724" spans="3:4">
      <c r="C724" s="19"/>
      <c r="D724" s="19"/>
    </row>
    <row r="725" spans="3:4">
      <c r="C725" s="19"/>
      <c r="D725" s="19"/>
    </row>
    <row r="726" spans="3:4">
      <c r="C726" s="19"/>
      <c r="D726" s="19"/>
    </row>
    <row r="727" spans="3:4">
      <c r="C727" s="19"/>
      <c r="D727" s="19"/>
    </row>
    <row r="728" spans="3:4">
      <c r="C728" s="19"/>
      <c r="D728" s="19"/>
    </row>
    <row r="729" spans="3:4">
      <c r="C729" s="19"/>
      <c r="D729" s="19"/>
    </row>
    <row r="730" spans="3:4">
      <c r="C730" s="19"/>
      <c r="D730" s="19"/>
    </row>
    <row r="731" spans="3:4">
      <c r="C731" s="19"/>
      <c r="D731" s="19"/>
    </row>
    <row r="732" spans="3:4">
      <c r="C732" s="19"/>
      <c r="D732" s="19"/>
    </row>
    <row r="733" spans="3:4">
      <c r="C733" s="19"/>
      <c r="D733" s="19"/>
    </row>
    <row r="734" spans="3:4">
      <c r="C734" s="19"/>
      <c r="D734" s="19"/>
    </row>
    <row r="735" spans="3:4">
      <c r="C735" s="19"/>
      <c r="D735" s="19"/>
    </row>
    <row r="736" spans="3:4">
      <c r="C736" s="19"/>
      <c r="D736" s="19"/>
    </row>
    <row r="737" spans="3:4">
      <c r="C737" s="19"/>
      <c r="D737" s="19"/>
    </row>
    <row r="738" spans="3:4">
      <c r="C738" s="19"/>
      <c r="D738" s="19"/>
    </row>
    <row r="739" spans="3:4">
      <c r="C739" s="19"/>
      <c r="D739" s="19"/>
    </row>
    <row r="740" spans="3:4">
      <c r="C740" s="19"/>
      <c r="D740" s="19"/>
    </row>
    <row r="741" spans="3:4">
      <c r="C741" s="19"/>
      <c r="D741" s="19"/>
    </row>
    <row r="742" spans="3:4">
      <c r="C742" s="19"/>
      <c r="D742" s="19"/>
    </row>
    <row r="743" spans="3:4">
      <c r="C743" s="19"/>
      <c r="D743" s="19"/>
    </row>
    <row r="744" spans="3:4">
      <c r="C744" s="19"/>
      <c r="D744" s="19"/>
    </row>
    <row r="745" spans="3:4">
      <c r="C745" s="19"/>
      <c r="D745" s="19"/>
    </row>
    <row r="746" spans="3:4">
      <c r="C746" s="19"/>
      <c r="D746" s="19"/>
    </row>
    <row r="747" spans="3:4">
      <c r="C747" s="19"/>
      <c r="D747" s="19"/>
    </row>
    <row r="748" spans="3:4">
      <c r="C748" s="19"/>
      <c r="D748" s="19"/>
    </row>
    <row r="749" spans="3:4">
      <c r="C749" s="19"/>
      <c r="D749" s="19"/>
    </row>
    <row r="750" spans="3:4">
      <c r="C750" s="19"/>
      <c r="D750" s="19"/>
    </row>
    <row r="751" spans="3:4">
      <c r="C751" s="19"/>
      <c r="D751" s="19"/>
    </row>
    <row r="752" spans="3:4">
      <c r="C752" s="19"/>
      <c r="D752" s="19"/>
    </row>
    <row r="753" spans="3:4">
      <c r="C753" s="19"/>
      <c r="D753" s="19"/>
    </row>
    <row r="754" spans="3:4">
      <c r="C754" s="19"/>
      <c r="D754" s="19"/>
    </row>
    <row r="755" spans="3:4">
      <c r="C755" s="19"/>
      <c r="D755" s="19"/>
    </row>
    <row r="756" spans="3:4">
      <c r="C756" s="19"/>
      <c r="D756" s="19"/>
    </row>
    <row r="757" spans="3:4">
      <c r="C757" s="19"/>
      <c r="D757" s="19"/>
    </row>
    <row r="758" spans="3:4">
      <c r="C758" s="19"/>
      <c r="D758" s="19"/>
    </row>
    <row r="759" spans="3:4">
      <c r="C759" s="19"/>
      <c r="D759" s="19"/>
    </row>
    <row r="760" spans="3:4">
      <c r="C760" s="19"/>
      <c r="D760" s="19"/>
    </row>
    <row r="761" spans="3:4">
      <c r="C761" s="19"/>
      <c r="D761" s="19"/>
    </row>
    <row r="762" spans="3:4">
      <c r="C762" s="19"/>
      <c r="D762" s="19"/>
    </row>
    <row r="763" spans="3:4">
      <c r="C763" s="19"/>
      <c r="D763" s="19"/>
    </row>
    <row r="764" spans="3:4">
      <c r="C764" s="19"/>
      <c r="D764" s="19"/>
    </row>
    <row r="765" spans="3:4">
      <c r="C765" s="19"/>
      <c r="D765" s="19"/>
    </row>
    <row r="766" spans="3:4">
      <c r="C766" s="19"/>
      <c r="D766" s="19"/>
    </row>
    <row r="767" spans="3:4">
      <c r="C767" s="19"/>
      <c r="D767" s="19"/>
    </row>
    <row r="768" spans="3:4">
      <c r="C768" s="19"/>
      <c r="D768" s="19"/>
    </row>
    <row r="769" spans="3:4">
      <c r="C769" s="19"/>
      <c r="D769" s="19"/>
    </row>
    <row r="770" spans="3:4">
      <c r="C770" s="19"/>
      <c r="D770" s="19"/>
    </row>
    <row r="771" spans="3:4">
      <c r="C771" s="19"/>
      <c r="D771" s="19"/>
    </row>
    <row r="772" spans="3:4">
      <c r="C772" s="19"/>
      <c r="D772" s="19"/>
    </row>
    <row r="773" spans="3:4">
      <c r="C773" s="19"/>
      <c r="D773" s="19"/>
    </row>
    <row r="774" spans="3:4">
      <c r="C774" s="19"/>
      <c r="D774" s="19"/>
    </row>
    <row r="775" spans="3:4">
      <c r="C775" s="19"/>
      <c r="D775" s="19"/>
    </row>
    <row r="776" spans="3:4">
      <c r="C776" s="19"/>
      <c r="D776" s="19"/>
    </row>
    <row r="777" spans="3:4">
      <c r="C777" s="19"/>
      <c r="D777" s="19"/>
    </row>
    <row r="778" spans="3:4">
      <c r="C778" s="19"/>
      <c r="D778" s="19"/>
    </row>
    <row r="779" spans="3:4">
      <c r="C779" s="19"/>
      <c r="D779" s="19"/>
    </row>
    <row r="780" spans="3:4">
      <c r="C780" s="19"/>
      <c r="D780" s="19"/>
    </row>
    <row r="781" spans="3:4">
      <c r="C781" s="19"/>
      <c r="D781" s="19"/>
    </row>
    <row r="782" spans="3:4">
      <c r="C782" s="19"/>
      <c r="D782" s="19"/>
    </row>
    <row r="783" spans="3:4">
      <c r="C783" s="19"/>
      <c r="D783" s="19"/>
    </row>
    <row r="784" spans="3:4">
      <c r="C784" s="19"/>
      <c r="D784" s="19"/>
    </row>
    <row r="785" spans="3:4">
      <c r="C785" s="19"/>
      <c r="D785" s="19"/>
    </row>
    <row r="786" spans="3:4">
      <c r="C786" s="19"/>
      <c r="D786" s="19"/>
    </row>
    <row r="787" spans="3:4">
      <c r="C787" s="19"/>
      <c r="D787" s="19"/>
    </row>
    <row r="788" spans="3:4">
      <c r="C788" s="19"/>
      <c r="D788" s="19"/>
    </row>
    <row r="789" spans="3:4">
      <c r="C789" s="19"/>
      <c r="D789" s="19"/>
    </row>
    <row r="790" spans="3:4">
      <c r="C790" s="19"/>
      <c r="D790" s="19"/>
    </row>
    <row r="791" spans="3:4">
      <c r="C791" s="19"/>
      <c r="D791" s="19"/>
    </row>
    <row r="792" spans="3:4">
      <c r="C792" s="19"/>
      <c r="D792" s="19"/>
    </row>
    <row r="793" spans="3:4">
      <c r="C793" s="19"/>
      <c r="D793" s="19"/>
    </row>
    <row r="794" spans="3:4">
      <c r="C794" s="19"/>
      <c r="D794" s="19"/>
    </row>
    <row r="795" spans="3:4">
      <c r="C795" s="19"/>
      <c r="D795" s="19"/>
    </row>
    <row r="796" spans="3:4">
      <c r="C796" s="19"/>
      <c r="D796" s="19"/>
    </row>
    <row r="797" spans="3:4">
      <c r="C797" s="19"/>
      <c r="D797" s="19"/>
    </row>
    <row r="798" spans="3:4">
      <c r="C798" s="19"/>
      <c r="D798" s="19"/>
    </row>
    <row r="799" spans="3:4">
      <c r="C799" s="19"/>
      <c r="D799" s="19"/>
    </row>
    <row r="800" spans="3:4">
      <c r="C800" s="19"/>
      <c r="D800" s="19"/>
    </row>
    <row r="801" spans="3:4">
      <c r="C801" s="19"/>
      <c r="D801" s="19"/>
    </row>
    <row r="802" spans="3:4">
      <c r="C802" s="19"/>
      <c r="D802" s="19"/>
    </row>
    <row r="803" spans="3:4">
      <c r="C803" s="19"/>
      <c r="D803" s="19"/>
    </row>
    <row r="804" spans="3:4">
      <c r="C804" s="19"/>
      <c r="D804" s="19"/>
    </row>
    <row r="805" spans="3:4">
      <c r="C805" s="19"/>
      <c r="D805" s="19"/>
    </row>
    <row r="806" spans="3:4">
      <c r="C806" s="19"/>
      <c r="D806" s="19"/>
    </row>
    <row r="807" spans="3:4">
      <c r="C807" s="19"/>
      <c r="D807" s="19"/>
    </row>
    <row r="808" spans="3:4">
      <c r="C808" s="19"/>
      <c r="D808" s="19"/>
    </row>
    <row r="809" spans="3:4">
      <c r="C809" s="19"/>
      <c r="D809" s="19"/>
    </row>
    <row r="810" spans="3:4">
      <c r="C810" s="19"/>
      <c r="D810" s="19"/>
    </row>
    <row r="811" spans="3:4">
      <c r="C811" s="19"/>
      <c r="D811" s="19"/>
    </row>
    <row r="812" spans="3:4">
      <c r="C812" s="19"/>
      <c r="D812" s="19"/>
    </row>
    <row r="813" spans="3:4">
      <c r="C813" s="19"/>
      <c r="D813" s="19"/>
    </row>
    <row r="814" spans="3:4">
      <c r="C814" s="19"/>
      <c r="D814" s="19"/>
    </row>
    <row r="815" spans="3:4">
      <c r="C815" s="19"/>
      <c r="D815" s="19"/>
    </row>
    <row r="816" spans="3:4">
      <c r="C816" s="19"/>
      <c r="D816" s="19"/>
    </row>
    <row r="817" spans="3:4">
      <c r="C817" s="19"/>
      <c r="D817" s="19"/>
    </row>
    <row r="818" spans="3:4">
      <c r="C818" s="19"/>
      <c r="D818" s="19"/>
    </row>
    <row r="819" spans="3:4">
      <c r="C819" s="19"/>
      <c r="D819" s="19"/>
    </row>
    <row r="820" spans="3:4">
      <c r="C820" s="19"/>
      <c r="D820" s="19"/>
    </row>
    <row r="821" spans="3:4">
      <c r="C821" s="19"/>
      <c r="D821" s="19"/>
    </row>
    <row r="822" spans="3:4">
      <c r="C822" s="19"/>
      <c r="D822" s="19"/>
    </row>
    <row r="823" spans="3:4">
      <c r="C823" s="19"/>
      <c r="D823" s="19"/>
    </row>
    <row r="824" spans="3:4">
      <c r="C824" s="19"/>
      <c r="D824" s="19"/>
    </row>
    <row r="825" spans="3:4">
      <c r="C825" s="19"/>
      <c r="D825" s="19"/>
    </row>
    <row r="826" spans="3:4">
      <c r="C826" s="19"/>
      <c r="D826" s="19"/>
    </row>
    <row r="827" spans="3:4">
      <c r="C827" s="19"/>
      <c r="D827" s="19"/>
    </row>
    <row r="828" spans="3:4">
      <c r="C828" s="19"/>
      <c r="D828" s="19"/>
    </row>
    <row r="829" spans="3:4">
      <c r="C829" s="19"/>
      <c r="D829" s="19"/>
    </row>
    <row r="830" spans="3:4">
      <c r="C830" s="19"/>
      <c r="D830" s="19"/>
    </row>
    <row r="831" spans="3:4">
      <c r="C831" s="19"/>
      <c r="D831" s="19"/>
    </row>
    <row r="832" spans="3:4">
      <c r="C832" s="19"/>
      <c r="D832" s="19"/>
    </row>
    <row r="833" spans="3:4">
      <c r="C833" s="19"/>
      <c r="D833" s="19"/>
    </row>
    <row r="834" spans="3:4">
      <c r="C834" s="19"/>
      <c r="D834" s="19"/>
    </row>
    <row r="835" spans="3:4">
      <c r="C835" s="19"/>
      <c r="D835" s="19"/>
    </row>
    <row r="836" spans="3:4">
      <c r="C836" s="19"/>
      <c r="D836" s="19"/>
    </row>
    <row r="837" spans="3:4">
      <c r="C837" s="19"/>
      <c r="D837" s="19"/>
    </row>
    <row r="838" spans="3:4">
      <c r="C838" s="19"/>
      <c r="D838" s="19"/>
    </row>
    <row r="839" spans="3:4">
      <c r="C839" s="19"/>
      <c r="D839" s="19"/>
    </row>
    <row r="840" spans="3:4">
      <c r="C840" s="19"/>
      <c r="D840" s="19"/>
    </row>
    <row r="841" spans="3:4">
      <c r="C841" s="19"/>
      <c r="D841" s="19"/>
    </row>
    <row r="842" spans="3:4">
      <c r="C842" s="19"/>
      <c r="D842" s="19"/>
    </row>
    <row r="843" spans="3:4">
      <c r="C843" s="19"/>
      <c r="D843" s="19"/>
    </row>
    <row r="844" spans="3:4">
      <c r="C844" s="19"/>
      <c r="D844" s="19"/>
    </row>
    <row r="845" spans="3:4">
      <c r="C845" s="19"/>
      <c r="D845" s="19"/>
    </row>
    <row r="846" spans="3:4">
      <c r="C846" s="19"/>
      <c r="D846" s="19"/>
    </row>
    <row r="847" spans="3:4">
      <c r="C847" s="19"/>
      <c r="D847" s="19"/>
    </row>
    <row r="848" spans="3:4">
      <c r="C848" s="19"/>
      <c r="D848" s="19"/>
    </row>
    <row r="849" spans="3:4">
      <c r="C849" s="19"/>
      <c r="D849" s="19"/>
    </row>
    <row r="850" spans="3:4">
      <c r="C850" s="19"/>
      <c r="D850" s="19"/>
    </row>
    <row r="851" spans="3:4">
      <c r="C851" s="19"/>
      <c r="D851" s="19"/>
    </row>
    <row r="852" spans="3:4">
      <c r="C852" s="19"/>
      <c r="D852" s="19"/>
    </row>
    <row r="853" spans="3:4">
      <c r="C853" s="19"/>
      <c r="D853" s="19"/>
    </row>
    <row r="854" spans="3:4">
      <c r="C854" s="19"/>
      <c r="D854" s="19"/>
    </row>
    <row r="855" spans="3:4">
      <c r="C855" s="19"/>
      <c r="D855" s="19"/>
    </row>
    <row r="856" spans="3:4">
      <c r="C856" s="19"/>
      <c r="D856" s="19"/>
    </row>
    <row r="857" spans="3:4">
      <c r="C857" s="19"/>
      <c r="D857" s="19"/>
    </row>
    <row r="858" spans="3:4">
      <c r="C858" s="19"/>
      <c r="D858" s="19"/>
    </row>
    <row r="859" spans="3:4">
      <c r="C859" s="19"/>
      <c r="D859" s="19"/>
    </row>
    <row r="860" spans="3:4">
      <c r="C860" s="19"/>
      <c r="D860" s="19"/>
    </row>
    <row r="861" spans="3:4">
      <c r="C861" s="19"/>
      <c r="D861" s="19"/>
    </row>
    <row r="862" spans="3:4">
      <c r="C862" s="19"/>
      <c r="D862" s="19"/>
    </row>
    <row r="863" spans="3:4">
      <c r="C863" s="19"/>
      <c r="D863" s="19"/>
    </row>
    <row r="864" spans="3:4">
      <c r="C864" s="19"/>
      <c r="D864" s="19"/>
    </row>
    <row r="865" spans="3:4">
      <c r="C865" s="19"/>
      <c r="D865" s="19"/>
    </row>
    <row r="866" spans="3:4">
      <c r="C866" s="19"/>
      <c r="D866" s="19"/>
    </row>
    <row r="867" spans="3:4">
      <c r="C867" s="19"/>
      <c r="D867" s="19"/>
    </row>
    <row r="868" spans="3:4">
      <c r="C868" s="19"/>
      <c r="D868" s="19"/>
    </row>
    <row r="869" spans="3:4">
      <c r="C869" s="19"/>
      <c r="D869" s="19"/>
    </row>
    <row r="870" spans="3:4">
      <c r="C870" s="19"/>
      <c r="D870" s="19"/>
    </row>
    <row r="871" spans="3:4">
      <c r="C871" s="19"/>
      <c r="D871" s="19"/>
    </row>
    <row r="872" spans="3:4">
      <c r="C872" s="19"/>
      <c r="D872" s="19"/>
    </row>
    <row r="873" spans="3:4">
      <c r="C873" s="19"/>
      <c r="D873" s="19"/>
    </row>
    <row r="874" spans="3:4">
      <c r="C874" s="19"/>
      <c r="D874" s="19"/>
    </row>
    <row r="875" spans="3:4">
      <c r="C875" s="19"/>
      <c r="D875" s="19"/>
    </row>
    <row r="876" spans="3:4">
      <c r="C876" s="19"/>
      <c r="D876" s="19"/>
    </row>
    <row r="877" spans="3:4">
      <c r="C877" s="19"/>
      <c r="D877" s="19"/>
    </row>
    <row r="878" spans="3:4">
      <c r="C878" s="19"/>
      <c r="D878" s="19"/>
    </row>
    <row r="879" spans="3:4">
      <c r="C879" s="19"/>
      <c r="D879" s="19"/>
    </row>
    <row r="880" spans="3:4">
      <c r="C880" s="19"/>
      <c r="D880" s="19"/>
    </row>
    <row r="881" spans="3:4">
      <c r="C881" s="19"/>
      <c r="D881" s="19"/>
    </row>
    <row r="882" spans="3:4">
      <c r="C882" s="19"/>
      <c r="D882" s="19"/>
    </row>
    <row r="883" spans="3:4">
      <c r="C883" s="19"/>
      <c r="D883" s="19"/>
    </row>
    <row r="884" spans="3:4">
      <c r="C884" s="19"/>
      <c r="D884" s="19"/>
    </row>
    <row r="885" spans="3:4">
      <c r="C885" s="19"/>
      <c r="D885" s="19"/>
    </row>
    <row r="886" spans="3:4">
      <c r="C886" s="19"/>
      <c r="D886" s="19"/>
    </row>
    <row r="887" spans="3:4">
      <c r="C887" s="19"/>
      <c r="D887" s="19"/>
    </row>
    <row r="888" spans="3:4">
      <c r="C888" s="19"/>
      <c r="D888" s="19"/>
    </row>
    <row r="889" spans="3:4">
      <c r="C889" s="19"/>
      <c r="D889" s="19"/>
    </row>
    <row r="890" spans="3:4">
      <c r="C890" s="19"/>
      <c r="D890" s="19"/>
    </row>
    <row r="891" spans="3:4">
      <c r="C891" s="19"/>
      <c r="D891" s="19"/>
    </row>
    <row r="892" spans="3:4">
      <c r="C892" s="19"/>
      <c r="D892" s="19"/>
    </row>
    <row r="893" spans="3:4">
      <c r="C893" s="19"/>
      <c r="D893" s="19"/>
    </row>
    <row r="894" spans="3:4">
      <c r="C894" s="19"/>
      <c r="D894" s="19"/>
    </row>
    <row r="895" spans="3:4">
      <c r="C895" s="19"/>
      <c r="D895" s="19"/>
    </row>
    <row r="896" spans="3:4">
      <c r="C896" s="19"/>
      <c r="D896" s="19"/>
    </row>
    <row r="897" spans="3:4">
      <c r="C897" s="19"/>
      <c r="D897" s="19"/>
    </row>
    <row r="898" spans="3:4">
      <c r="C898" s="19"/>
      <c r="D898" s="19"/>
    </row>
    <row r="899" spans="3:4">
      <c r="C899" s="19"/>
      <c r="D899" s="19"/>
    </row>
    <row r="900" spans="3:4">
      <c r="C900" s="19"/>
      <c r="D900" s="19"/>
    </row>
    <row r="901" spans="3:4">
      <c r="C901" s="19"/>
      <c r="D901" s="19"/>
    </row>
    <row r="902" spans="3:4">
      <c r="C902" s="19"/>
      <c r="D902" s="19"/>
    </row>
    <row r="903" spans="3:4">
      <c r="C903" s="19"/>
      <c r="D903" s="19"/>
    </row>
    <row r="904" spans="3:4">
      <c r="C904" s="19"/>
      <c r="D904" s="19"/>
    </row>
    <row r="905" spans="3:4">
      <c r="C905" s="19"/>
      <c r="D905" s="19"/>
    </row>
    <row r="906" spans="3:4">
      <c r="C906" s="19"/>
      <c r="D906" s="19"/>
    </row>
    <row r="907" spans="3:4">
      <c r="C907" s="19"/>
      <c r="D907" s="19"/>
    </row>
    <row r="908" spans="3:4">
      <c r="C908" s="19"/>
      <c r="D908" s="19"/>
    </row>
    <row r="909" spans="3:4">
      <c r="C909" s="19"/>
      <c r="D909" s="19"/>
    </row>
    <row r="910" spans="3:4">
      <c r="C910" s="19"/>
      <c r="D910" s="19"/>
    </row>
    <row r="911" spans="3:4">
      <c r="C911" s="19"/>
      <c r="D911" s="19"/>
    </row>
    <row r="912" spans="3:4">
      <c r="C912" s="19"/>
      <c r="D912" s="19"/>
    </row>
    <row r="913" spans="3:4">
      <c r="C913" s="19"/>
      <c r="D913" s="19"/>
    </row>
    <row r="914" spans="3:4">
      <c r="C914" s="19"/>
      <c r="D914" s="19"/>
    </row>
    <row r="915" spans="3:4">
      <c r="C915" s="19"/>
      <c r="D915" s="19"/>
    </row>
    <row r="916" spans="3:4">
      <c r="C916" s="19"/>
      <c r="D916" s="19"/>
    </row>
    <row r="917" spans="3:4">
      <c r="C917" s="19"/>
      <c r="D917" s="19"/>
    </row>
    <row r="918" spans="3:4">
      <c r="C918" s="19"/>
      <c r="D918" s="19"/>
    </row>
    <row r="919" spans="3:4">
      <c r="C919" s="19"/>
      <c r="D919" s="19"/>
    </row>
    <row r="920" spans="3:4">
      <c r="C920" s="19"/>
      <c r="D920" s="19"/>
    </row>
    <row r="921" spans="3:4">
      <c r="C921" s="19"/>
      <c r="D921" s="19"/>
    </row>
    <row r="922" spans="3:4">
      <c r="C922" s="19"/>
      <c r="D922" s="19"/>
    </row>
    <row r="923" spans="3:4">
      <c r="C923" s="19"/>
      <c r="D923" s="19"/>
    </row>
    <row r="924" spans="3:4">
      <c r="C924" s="19"/>
      <c r="D924" s="19"/>
    </row>
    <row r="925" spans="3:4">
      <c r="C925" s="19"/>
      <c r="D925" s="19"/>
    </row>
    <row r="926" spans="3:4">
      <c r="C926" s="19"/>
      <c r="D926" s="19"/>
    </row>
    <row r="927" spans="3:4">
      <c r="C927" s="19"/>
      <c r="D927" s="19"/>
    </row>
    <row r="928" spans="3:4">
      <c r="C928" s="19"/>
      <c r="D928" s="19"/>
    </row>
    <row r="929" spans="3:4">
      <c r="C929" s="19"/>
      <c r="D929" s="19"/>
    </row>
    <row r="930" spans="3:4">
      <c r="C930" s="19"/>
      <c r="D930" s="19"/>
    </row>
    <row r="931" spans="3:4">
      <c r="C931" s="19"/>
      <c r="D931" s="19"/>
    </row>
    <row r="932" spans="3:4">
      <c r="C932" s="19"/>
      <c r="D932" s="19"/>
    </row>
    <row r="933" spans="3:4">
      <c r="C933" s="19"/>
      <c r="D933" s="19"/>
    </row>
    <row r="934" spans="3:4">
      <c r="C934" s="19"/>
      <c r="D934" s="19"/>
    </row>
    <row r="935" spans="3:4">
      <c r="C935" s="19"/>
      <c r="D935" s="19"/>
    </row>
    <row r="936" spans="3:4">
      <c r="C936" s="19"/>
      <c r="D936" s="19"/>
    </row>
    <row r="937" spans="3:4">
      <c r="C937" s="19"/>
      <c r="D937" s="19"/>
    </row>
    <row r="938" spans="3:4">
      <c r="C938" s="19"/>
      <c r="D938" s="19"/>
    </row>
    <row r="939" spans="3:4">
      <c r="C939" s="19"/>
      <c r="D939" s="19"/>
    </row>
    <row r="940" spans="3:4">
      <c r="C940" s="19"/>
      <c r="D940" s="19"/>
    </row>
    <row r="941" spans="3:4">
      <c r="C941" s="19"/>
      <c r="D941" s="19"/>
    </row>
    <row r="942" spans="3:4">
      <c r="C942" s="19"/>
      <c r="D942" s="19"/>
    </row>
    <row r="943" spans="3:4">
      <c r="C943" s="19"/>
      <c r="D943" s="19"/>
    </row>
    <row r="944" spans="3:4">
      <c r="C944" s="19"/>
      <c r="D944" s="19"/>
    </row>
    <row r="945" spans="3:4">
      <c r="C945" s="19"/>
      <c r="D945" s="19"/>
    </row>
    <row r="946" spans="3:4">
      <c r="C946" s="19"/>
      <c r="D946" s="19"/>
    </row>
    <row r="947" spans="3:4">
      <c r="C947" s="19"/>
      <c r="D947" s="19"/>
    </row>
    <row r="948" spans="3:4">
      <c r="C948" s="19"/>
      <c r="D948" s="19"/>
    </row>
    <row r="949" spans="3:4">
      <c r="C949" s="19"/>
      <c r="D949" s="19"/>
    </row>
    <row r="950" spans="3:4">
      <c r="C950" s="19"/>
      <c r="D950" s="19"/>
    </row>
    <row r="951" spans="3:4">
      <c r="C951" s="19"/>
      <c r="D951" s="19"/>
    </row>
    <row r="952" spans="3:4">
      <c r="C952" s="19"/>
      <c r="D952" s="19"/>
    </row>
    <row r="953" spans="3:4">
      <c r="C953" s="19"/>
      <c r="D953" s="19"/>
    </row>
    <row r="954" spans="3:4">
      <c r="C954" s="19"/>
      <c r="D954" s="19"/>
    </row>
    <row r="955" spans="3:4">
      <c r="C955" s="19"/>
      <c r="D955" s="19"/>
    </row>
    <row r="956" spans="3:4">
      <c r="C956" s="19"/>
      <c r="D956" s="19"/>
    </row>
    <row r="957" spans="3:4">
      <c r="C957" s="19"/>
      <c r="D957" s="19"/>
    </row>
    <row r="958" spans="3:4">
      <c r="C958" s="19"/>
      <c r="D958" s="19"/>
    </row>
    <row r="959" spans="3:4">
      <c r="C959" s="19"/>
      <c r="D959" s="19"/>
    </row>
    <row r="960" spans="3:4">
      <c r="C960" s="19"/>
      <c r="D960" s="19"/>
    </row>
    <row r="961" spans="3:4">
      <c r="C961" s="19"/>
      <c r="D961" s="19"/>
    </row>
    <row r="962" spans="3:4">
      <c r="C962" s="19"/>
      <c r="D962" s="19"/>
    </row>
    <row r="963" spans="3:4">
      <c r="C963" s="19"/>
      <c r="D963" s="19"/>
    </row>
    <row r="964" spans="3:4">
      <c r="C964" s="19"/>
      <c r="D964" s="19"/>
    </row>
    <row r="965" spans="3:4">
      <c r="C965" s="19"/>
      <c r="D965" s="19"/>
    </row>
    <row r="966" spans="3:4">
      <c r="C966" s="19"/>
      <c r="D966" s="19"/>
    </row>
    <row r="967" spans="3:4">
      <c r="C967" s="19"/>
      <c r="D967" s="19"/>
    </row>
    <row r="968" spans="3:4">
      <c r="C968" s="19"/>
      <c r="D968" s="19"/>
    </row>
    <row r="969" spans="3:4">
      <c r="C969" s="19"/>
      <c r="D969" s="19"/>
    </row>
    <row r="970" spans="3:4">
      <c r="C970" s="19"/>
      <c r="D970" s="19"/>
    </row>
    <row r="971" spans="3:4">
      <c r="C971" s="19"/>
      <c r="D971" s="19"/>
    </row>
    <row r="972" spans="3:4">
      <c r="C972" s="19"/>
      <c r="D972" s="19"/>
    </row>
    <row r="973" spans="3:4">
      <c r="C973" s="19"/>
      <c r="D973" s="19"/>
    </row>
    <row r="974" spans="3:4">
      <c r="C974" s="19"/>
      <c r="D974" s="19"/>
    </row>
    <row r="975" spans="3:4">
      <c r="C975" s="19"/>
      <c r="D975" s="19"/>
    </row>
    <row r="976" spans="3:4">
      <c r="C976" s="19"/>
      <c r="D976" s="19"/>
    </row>
    <row r="977" spans="3:4">
      <c r="C977" s="19"/>
      <c r="D977" s="19"/>
    </row>
    <row r="978" spans="3:4">
      <c r="C978" s="19"/>
      <c r="D978" s="19"/>
    </row>
    <row r="979" spans="3:4">
      <c r="C979" s="19"/>
      <c r="D979" s="19"/>
    </row>
    <row r="980" spans="3:4">
      <c r="C980" s="19"/>
      <c r="D980" s="19"/>
    </row>
    <row r="981" spans="3:4">
      <c r="C981" s="19"/>
      <c r="D981" s="19"/>
    </row>
    <row r="982" spans="3:4">
      <c r="C982" s="19"/>
      <c r="D982" s="19"/>
    </row>
    <row r="983" spans="3:4">
      <c r="C983" s="19"/>
      <c r="D983" s="19"/>
    </row>
    <row r="984" spans="3:4">
      <c r="C984" s="19"/>
      <c r="D984" s="19"/>
    </row>
    <row r="985" spans="3:4">
      <c r="C985" s="19"/>
      <c r="D985" s="19"/>
    </row>
    <row r="986" spans="3:4">
      <c r="C986" s="19"/>
      <c r="D986" s="19"/>
    </row>
    <row r="987" spans="3:4">
      <c r="C987" s="19"/>
      <c r="D987" s="19"/>
    </row>
    <row r="988" spans="3:4">
      <c r="C988" s="19"/>
      <c r="D988" s="19"/>
    </row>
    <row r="989" spans="3:4">
      <c r="C989" s="19"/>
      <c r="D989" s="19"/>
    </row>
    <row r="990" spans="3:4">
      <c r="C990" s="19"/>
      <c r="D990" s="19"/>
    </row>
    <row r="991" spans="3:4">
      <c r="C991" s="19"/>
      <c r="D991" s="19"/>
    </row>
    <row r="992" spans="3:4">
      <c r="C992" s="19"/>
      <c r="D992" s="19"/>
    </row>
    <row r="993" spans="3:4">
      <c r="C993" s="19"/>
      <c r="D993" s="19"/>
    </row>
    <row r="994" spans="3:4">
      <c r="C994" s="19"/>
      <c r="D994" s="19"/>
    </row>
    <row r="995" spans="3:4">
      <c r="C995" s="19"/>
      <c r="D995" s="19"/>
    </row>
    <row r="996" spans="3:4">
      <c r="C996" s="19"/>
      <c r="D996" s="19"/>
    </row>
    <row r="997" spans="3:4">
      <c r="C997" s="19"/>
      <c r="D997" s="19"/>
    </row>
    <row r="998" spans="3:4">
      <c r="C998" s="19"/>
      <c r="D998" s="19"/>
    </row>
    <row r="999" spans="3:4">
      <c r="C999" s="19"/>
      <c r="D999" s="19"/>
    </row>
    <row r="1000" spans="3:4">
      <c r="C1000" s="19"/>
      <c r="D1000" s="19"/>
    </row>
    <row r="1001" spans="3:4">
      <c r="C1001" s="19"/>
      <c r="D1001" s="19"/>
    </row>
    <row r="1002" spans="3:4">
      <c r="C1002" s="19"/>
      <c r="D1002" s="19"/>
    </row>
    <row r="1003" spans="3:4">
      <c r="C1003" s="19"/>
      <c r="D1003" s="19"/>
    </row>
    <row r="1004" spans="3:4">
      <c r="C1004" s="19"/>
      <c r="D1004" s="19"/>
    </row>
    <row r="1005" spans="3:4">
      <c r="C1005" s="19"/>
      <c r="D1005" s="19"/>
    </row>
    <row r="1006" spans="3:4">
      <c r="C1006" s="19"/>
      <c r="D1006" s="19"/>
    </row>
    <row r="1007" spans="3:4">
      <c r="C1007" s="19"/>
      <c r="D1007" s="19"/>
    </row>
    <row r="1008" spans="3:4">
      <c r="C1008" s="19"/>
      <c r="D1008" s="19"/>
    </row>
    <row r="1009" spans="3:4">
      <c r="C1009" s="19"/>
      <c r="D1009" s="19"/>
    </row>
    <row r="1010" spans="3:4">
      <c r="C1010" s="19"/>
      <c r="D1010" s="19"/>
    </row>
    <row r="1011" spans="3:4">
      <c r="C1011" s="19"/>
      <c r="D1011" s="19"/>
    </row>
    <row r="1012" spans="3:4">
      <c r="C1012" s="19"/>
      <c r="D1012" s="19"/>
    </row>
    <row r="1013" spans="3:4">
      <c r="C1013" s="19"/>
      <c r="D1013" s="19"/>
    </row>
    <row r="1014" spans="3:4">
      <c r="C1014" s="19"/>
      <c r="D1014" s="19"/>
    </row>
    <row r="1015" spans="3:4">
      <c r="C1015" s="19"/>
      <c r="D1015" s="19"/>
    </row>
    <row r="1016" spans="3:4">
      <c r="C1016" s="19"/>
      <c r="D1016" s="19"/>
    </row>
    <row r="1017" spans="3:4">
      <c r="C1017" s="19"/>
      <c r="D1017" s="19"/>
    </row>
    <row r="1018" spans="3:4">
      <c r="C1018" s="19"/>
      <c r="D1018" s="19"/>
    </row>
    <row r="1019" spans="3:4">
      <c r="C1019" s="19"/>
      <c r="D1019" s="19"/>
    </row>
    <row r="1020" spans="3:4">
      <c r="C1020" s="19"/>
      <c r="D1020" s="19"/>
    </row>
    <row r="1021" spans="3:4">
      <c r="C1021" s="19"/>
      <c r="D1021" s="19"/>
    </row>
    <row r="1022" spans="3:4">
      <c r="C1022" s="19"/>
      <c r="D1022" s="19"/>
    </row>
    <row r="1023" spans="3:4">
      <c r="C1023" s="19"/>
      <c r="D1023" s="19"/>
    </row>
    <row r="1024" spans="3:4">
      <c r="C1024" s="19"/>
      <c r="D1024" s="19"/>
    </row>
    <row r="1025" spans="3:4">
      <c r="C1025" s="19"/>
      <c r="D1025" s="19"/>
    </row>
    <row r="1026" spans="3:4">
      <c r="C1026" s="19"/>
      <c r="D1026" s="19"/>
    </row>
    <row r="1027" spans="3:4">
      <c r="C1027" s="19"/>
      <c r="D1027" s="19"/>
    </row>
    <row r="1028" spans="3:4">
      <c r="C1028" s="19"/>
      <c r="D1028" s="19"/>
    </row>
    <row r="1029" spans="3:4">
      <c r="C1029" s="19"/>
      <c r="D1029" s="19"/>
    </row>
    <row r="1030" spans="3:4">
      <c r="C1030" s="19"/>
      <c r="D1030" s="19"/>
    </row>
    <row r="1031" spans="3:4">
      <c r="C1031" s="19"/>
      <c r="D1031" s="19"/>
    </row>
    <row r="1032" spans="3:4">
      <c r="C1032" s="19"/>
      <c r="D1032" s="19"/>
    </row>
    <row r="1033" spans="3:4">
      <c r="C1033" s="19"/>
      <c r="D1033" s="19"/>
    </row>
    <row r="1034" spans="3:4">
      <c r="C1034" s="19"/>
      <c r="D1034" s="19"/>
    </row>
    <row r="1035" spans="3:4">
      <c r="C1035" s="19"/>
      <c r="D1035" s="19"/>
    </row>
    <row r="1036" spans="3:4">
      <c r="C1036" s="19"/>
      <c r="D1036" s="19"/>
    </row>
    <row r="1037" spans="3:4">
      <c r="C1037" s="19"/>
      <c r="D1037" s="19"/>
    </row>
    <row r="1038" spans="3:4">
      <c r="C1038" s="19"/>
      <c r="D1038" s="19"/>
    </row>
    <row r="1039" spans="3:4">
      <c r="C1039" s="19"/>
      <c r="D1039" s="19"/>
    </row>
    <row r="1040" spans="3:4">
      <c r="C1040" s="19"/>
      <c r="D1040" s="19"/>
    </row>
    <row r="1041" spans="3:4">
      <c r="C1041" s="19"/>
      <c r="D1041" s="19"/>
    </row>
    <row r="1042" spans="3:4">
      <c r="C1042" s="19"/>
      <c r="D1042" s="19"/>
    </row>
    <row r="1043" spans="3:4">
      <c r="C1043" s="19"/>
      <c r="D1043" s="19"/>
    </row>
    <row r="1044" spans="3:4">
      <c r="C1044" s="19"/>
      <c r="D1044" s="19"/>
    </row>
    <row r="1045" spans="3:4">
      <c r="C1045" s="19"/>
      <c r="D1045" s="19"/>
    </row>
    <row r="1046" spans="3:4">
      <c r="C1046" s="19"/>
      <c r="D1046" s="19"/>
    </row>
    <row r="1047" spans="3:4">
      <c r="C1047" s="19"/>
      <c r="D1047" s="19"/>
    </row>
    <row r="1048" spans="3:4">
      <c r="C1048" s="19"/>
      <c r="D1048" s="19"/>
    </row>
    <row r="1049" spans="3:4">
      <c r="C1049" s="19"/>
      <c r="D1049" s="19"/>
    </row>
    <row r="1050" spans="3:4">
      <c r="C1050" s="19"/>
      <c r="D1050" s="19"/>
    </row>
    <row r="1051" spans="3:4">
      <c r="C1051" s="19"/>
      <c r="D1051" s="19"/>
    </row>
    <row r="1052" spans="3:4">
      <c r="C1052" s="19"/>
      <c r="D1052" s="19"/>
    </row>
    <row r="1053" spans="3:4">
      <c r="C1053" s="19"/>
      <c r="D1053" s="19"/>
    </row>
    <row r="1054" spans="3:4">
      <c r="C1054" s="19"/>
      <c r="D1054" s="19"/>
    </row>
    <row r="1055" spans="3:4">
      <c r="C1055" s="19"/>
      <c r="D1055" s="19"/>
    </row>
    <row r="1056" spans="3:4">
      <c r="C1056" s="19"/>
      <c r="D1056" s="19"/>
    </row>
    <row r="1057" spans="3:4">
      <c r="C1057" s="19"/>
      <c r="D1057" s="19"/>
    </row>
    <row r="1058" spans="3:4">
      <c r="C1058" s="19"/>
      <c r="D1058" s="19"/>
    </row>
    <row r="1059" spans="3:4">
      <c r="C1059" s="19"/>
      <c r="D1059" s="19"/>
    </row>
    <row r="1060" spans="3:4">
      <c r="C1060" s="19"/>
      <c r="D1060" s="19"/>
    </row>
    <row r="1061" spans="3:4">
      <c r="C1061" s="19"/>
      <c r="D1061" s="19"/>
    </row>
    <row r="1062" spans="3:4">
      <c r="C1062" s="19"/>
      <c r="D1062" s="19"/>
    </row>
    <row r="1063" spans="3:4">
      <c r="C1063" s="19"/>
      <c r="D1063" s="19"/>
    </row>
    <row r="1064" spans="3:4">
      <c r="C1064" s="19"/>
      <c r="D1064" s="19"/>
    </row>
    <row r="1065" spans="3:4">
      <c r="C1065" s="19"/>
      <c r="D1065" s="19"/>
    </row>
    <row r="1066" spans="3:4">
      <c r="C1066" s="19"/>
      <c r="D1066" s="19"/>
    </row>
    <row r="1067" spans="3:4">
      <c r="C1067" s="19"/>
      <c r="D1067" s="19"/>
    </row>
    <row r="1068" spans="3:4">
      <c r="C1068" s="19"/>
      <c r="D1068" s="19"/>
    </row>
    <row r="1069" spans="3:4">
      <c r="C1069" s="19"/>
      <c r="D1069" s="19"/>
    </row>
    <row r="1070" spans="3:4">
      <c r="C1070" s="19"/>
      <c r="D1070" s="19"/>
    </row>
    <row r="1071" spans="3:4">
      <c r="C1071" s="19"/>
      <c r="D1071" s="19"/>
    </row>
    <row r="1072" spans="3:4">
      <c r="C1072" s="19"/>
      <c r="D1072" s="19"/>
    </row>
    <row r="1073" spans="3:4">
      <c r="C1073" s="19"/>
      <c r="D1073" s="19"/>
    </row>
    <row r="1074" spans="3:4">
      <c r="C1074" s="19"/>
      <c r="D1074" s="19"/>
    </row>
    <row r="1075" spans="3:4">
      <c r="C1075" s="19"/>
      <c r="D1075" s="19"/>
    </row>
    <row r="1076" spans="3:4">
      <c r="C1076" s="19"/>
      <c r="D1076" s="19"/>
    </row>
    <row r="1077" spans="3:4">
      <c r="C1077" s="19"/>
      <c r="D1077" s="19"/>
    </row>
    <row r="1078" spans="3:4">
      <c r="C1078" s="19"/>
      <c r="D1078" s="19"/>
    </row>
    <row r="1079" spans="3:4">
      <c r="C1079" s="19"/>
      <c r="D1079" s="19"/>
    </row>
    <row r="1080" spans="3:4">
      <c r="C1080" s="19"/>
      <c r="D1080" s="19"/>
    </row>
    <row r="1081" spans="3:4">
      <c r="C1081" s="19"/>
      <c r="D1081" s="19"/>
    </row>
    <row r="1082" spans="3:4">
      <c r="C1082" s="19"/>
      <c r="D1082" s="19"/>
    </row>
    <row r="1083" spans="3:4">
      <c r="C1083" s="19"/>
      <c r="D1083" s="19"/>
    </row>
    <row r="1084" spans="3:4">
      <c r="C1084" s="19"/>
      <c r="D1084" s="19"/>
    </row>
    <row r="1085" spans="3:4">
      <c r="C1085" s="19"/>
      <c r="D1085" s="19"/>
    </row>
    <row r="1086" spans="3:4">
      <c r="C1086" s="19"/>
      <c r="D1086" s="19"/>
    </row>
    <row r="1087" spans="3:4">
      <c r="C1087" s="19"/>
      <c r="D1087" s="19"/>
    </row>
    <row r="1088" spans="3:4">
      <c r="C1088" s="19"/>
      <c r="D1088" s="19"/>
    </row>
    <row r="1089" spans="3:4">
      <c r="C1089" s="19"/>
      <c r="D1089" s="19"/>
    </row>
    <row r="1090" spans="3:4">
      <c r="C1090" s="19"/>
      <c r="D1090" s="19"/>
    </row>
    <row r="1091" spans="3:4">
      <c r="C1091" s="19"/>
      <c r="D1091" s="19"/>
    </row>
    <row r="1092" spans="3:4">
      <c r="C1092" s="19"/>
      <c r="D1092" s="19"/>
    </row>
    <row r="1093" spans="3:4">
      <c r="C1093" s="19"/>
      <c r="D1093" s="19"/>
    </row>
    <row r="1094" spans="3:4">
      <c r="C1094" s="19"/>
      <c r="D1094" s="19"/>
    </row>
    <row r="1095" spans="3:4">
      <c r="C1095" s="19"/>
      <c r="D1095" s="19"/>
    </row>
    <row r="1096" spans="3:4">
      <c r="C1096" s="19"/>
      <c r="D1096" s="19"/>
    </row>
    <row r="1097" spans="3:4">
      <c r="C1097" s="19"/>
      <c r="D1097" s="19"/>
    </row>
    <row r="1098" spans="3:4">
      <c r="C1098" s="19"/>
      <c r="D1098" s="19"/>
    </row>
    <row r="1099" spans="3:4">
      <c r="C1099" s="19"/>
      <c r="D1099" s="19"/>
    </row>
    <row r="1100" spans="3:4">
      <c r="C1100" s="19"/>
      <c r="D1100" s="19"/>
    </row>
    <row r="1101" spans="3:4">
      <c r="C1101" s="19"/>
      <c r="D1101" s="19"/>
    </row>
    <row r="1102" spans="3:4">
      <c r="C1102" s="19"/>
      <c r="D1102" s="19"/>
    </row>
    <row r="1103" spans="3:4">
      <c r="C1103" s="19"/>
      <c r="D1103" s="19"/>
    </row>
    <row r="1104" spans="3:4">
      <c r="C1104" s="19"/>
      <c r="D1104" s="19"/>
    </row>
    <row r="1105" spans="3:4">
      <c r="C1105" s="19"/>
      <c r="D1105" s="19"/>
    </row>
    <row r="1106" spans="3:4">
      <c r="C1106" s="19"/>
      <c r="D1106" s="19"/>
    </row>
    <row r="1107" spans="3:4">
      <c r="C1107" s="19"/>
      <c r="D1107" s="19"/>
    </row>
    <row r="1108" spans="3:4">
      <c r="C1108" s="19"/>
      <c r="D1108" s="19"/>
    </row>
    <row r="1109" spans="3:4">
      <c r="C1109" s="19"/>
      <c r="D1109" s="19"/>
    </row>
    <row r="1110" spans="3:4">
      <c r="C1110" s="19"/>
      <c r="D1110" s="19"/>
    </row>
    <row r="1111" spans="3:4">
      <c r="C1111" s="19"/>
      <c r="D1111" s="19"/>
    </row>
    <row r="1112" spans="3:4">
      <c r="C1112" s="19"/>
      <c r="D1112" s="19"/>
    </row>
    <row r="1113" spans="3:4">
      <c r="C1113" s="19"/>
      <c r="D1113" s="19"/>
    </row>
    <row r="1114" spans="3:4">
      <c r="C1114" s="19"/>
      <c r="D1114" s="19"/>
    </row>
    <row r="1115" spans="3:4">
      <c r="C1115" s="19"/>
      <c r="D1115" s="19"/>
    </row>
    <row r="1116" spans="3:4">
      <c r="C1116" s="19"/>
      <c r="D1116" s="19"/>
    </row>
    <row r="1117" spans="3:4">
      <c r="C1117" s="19"/>
      <c r="D1117" s="19"/>
    </row>
    <row r="1118" spans="3:4">
      <c r="C1118" s="19"/>
      <c r="D1118" s="19"/>
    </row>
    <row r="1119" spans="3:4">
      <c r="C1119" s="19"/>
      <c r="D1119" s="19"/>
    </row>
    <row r="1120" spans="3:4">
      <c r="C1120" s="19"/>
      <c r="D1120" s="19"/>
    </row>
    <row r="1121" spans="3:4">
      <c r="C1121" s="19"/>
      <c r="D1121" s="19"/>
    </row>
    <row r="1122" spans="3:4">
      <c r="C1122" s="19"/>
      <c r="D1122" s="19"/>
    </row>
    <row r="1123" spans="3:4">
      <c r="C1123" s="19"/>
      <c r="D1123" s="19"/>
    </row>
    <row r="1124" spans="3:4">
      <c r="C1124" s="19"/>
      <c r="D1124" s="19"/>
    </row>
    <row r="1125" spans="3:4">
      <c r="C1125" s="19"/>
      <c r="D1125" s="19"/>
    </row>
    <row r="1126" spans="3:4">
      <c r="C1126" s="19"/>
      <c r="D1126" s="19"/>
    </row>
    <row r="1127" spans="3:4">
      <c r="C1127" s="19"/>
      <c r="D1127" s="19"/>
    </row>
    <row r="1128" spans="3:4">
      <c r="C1128" s="19"/>
      <c r="D1128" s="19"/>
    </row>
    <row r="1129" spans="3:4">
      <c r="C1129" s="19"/>
      <c r="D1129" s="19"/>
    </row>
    <row r="1130" spans="3:4">
      <c r="C1130" s="19"/>
      <c r="D1130" s="19"/>
    </row>
    <row r="1131" spans="3:4">
      <c r="C1131" s="19"/>
      <c r="D1131" s="19"/>
    </row>
    <row r="1132" spans="3:4">
      <c r="C1132" s="19"/>
      <c r="D1132" s="19"/>
    </row>
    <row r="1133" spans="3:4">
      <c r="C1133" s="19"/>
      <c r="D1133" s="19"/>
    </row>
    <row r="1134" spans="3:4">
      <c r="C1134" s="19"/>
      <c r="D1134" s="19"/>
    </row>
    <row r="1135" spans="3:4">
      <c r="C1135" s="19"/>
      <c r="D1135" s="19"/>
    </row>
    <row r="1136" spans="3:4">
      <c r="C1136" s="19"/>
      <c r="D1136" s="19"/>
    </row>
    <row r="1137" spans="3:4">
      <c r="C1137" s="19"/>
      <c r="D1137" s="19"/>
    </row>
    <row r="1138" spans="3:4">
      <c r="C1138" s="19"/>
      <c r="D1138" s="19"/>
    </row>
    <row r="1139" spans="3:4">
      <c r="C1139" s="19"/>
      <c r="D1139" s="19"/>
    </row>
    <row r="1140" spans="3:4">
      <c r="C1140" s="19"/>
      <c r="D1140" s="19"/>
    </row>
    <row r="1141" spans="3:4">
      <c r="C1141" s="19"/>
      <c r="D1141" s="19"/>
    </row>
    <row r="1142" spans="3:4">
      <c r="C1142" s="19"/>
      <c r="D1142" s="19"/>
    </row>
    <row r="1143" spans="3:4">
      <c r="C1143" s="19"/>
      <c r="D1143" s="19"/>
    </row>
    <row r="1144" spans="3:4">
      <c r="C1144" s="19"/>
      <c r="D1144" s="19"/>
    </row>
    <row r="1145" spans="3:4">
      <c r="C1145" s="19"/>
      <c r="D1145" s="19"/>
    </row>
    <row r="1146" spans="3:4">
      <c r="C1146" s="19"/>
      <c r="D1146" s="19"/>
    </row>
    <row r="1147" spans="3:4">
      <c r="C1147" s="19"/>
      <c r="D1147" s="19"/>
    </row>
    <row r="1148" spans="3:4">
      <c r="C1148" s="19"/>
      <c r="D1148" s="19"/>
    </row>
    <row r="1149" spans="3:4">
      <c r="C1149" s="19"/>
      <c r="D1149" s="19"/>
    </row>
    <row r="1150" spans="3:4">
      <c r="C1150" s="19"/>
      <c r="D1150" s="19"/>
    </row>
    <row r="1151" spans="3:4">
      <c r="C1151" s="19"/>
      <c r="D1151" s="19"/>
    </row>
    <row r="1152" spans="3:4">
      <c r="C1152" s="19"/>
      <c r="D1152" s="19"/>
    </row>
    <row r="1153" spans="3:4">
      <c r="C1153" s="19"/>
      <c r="D1153" s="19"/>
    </row>
    <row r="1154" spans="3:4">
      <c r="C1154" s="19"/>
      <c r="D1154" s="19"/>
    </row>
    <row r="1155" spans="3:4">
      <c r="C1155" s="19"/>
      <c r="D1155" s="19"/>
    </row>
    <row r="1156" spans="3:4">
      <c r="C1156" s="19"/>
      <c r="D1156" s="19"/>
    </row>
    <row r="1157" spans="3:4">
      <c r="C1157" s="19"/>
      <c r="D1157" s="19"/>
    </row>
    <row r="1158" spans="3:4">
      <c r="C1158" s="19"/>
      <c r="D1158" s="19"/>
    </row>
    <row r="1159" spans="3:4">
      <c r="C1159" s="19"/>
      <c r="D1159" s="19"/>
    </row>
    <row r="1160" spans="3:4">
      <c r="C1160" s="19"/>
      <c r="D1160" s="19"/>
    </row>
    <row r="1161" spans="3:4">
      <c r="C1161" s="19"/>
      <c r="D1161" s="19"/>
    </row>
    <row r="1162" spans="3:4">
      <c r="C1162" s="19"/>
      <c r="D1162" s="19"/>
    </row>
    <row r="1163" spans="3:4">
      <c r="C1163" s="19"/>
      <c r="D1163" s="19"/>
    </row>
    <row r="1164" spans="3:4">
      <c r="C1164" s="19"/>
      <c r="D1164" s="19"/>
    </row>
    <row r="1165" spans="3:4">
      <c r="C1165" s="19"/>
      <c r="D1165" s="19"/>
    </row>
    <row r="1166" spans="3:4">
      <c r="C1166" s="19"/>
      <c r="D1166" s="19"/>
    </row>
    <row r="1167" spans="3:4">
      <c r="C1167" s="19"/>
      <c r="D1167" s="19"/>
    </row>
    <row r="1168" spans="3:4">
      <c r="C1168" s="19"/>
      <c r="D1168" s="19"/>
    </row>
    <row r="1169" spans="3:4">
      <c r="C1169" s="19"/>
      <c r="D1169" s="19"/>
    </row>
    <row r="1170" spans="3:4">
      <c r="C1170" s="19"/>
      <c r="D1170" s="19"/>
    </row>
    <row r="1171" spans="3:4">
      <c r="C1171" s="19"/>
      <c r="D1171" s="19"/>
    </row>
    <row r="1172" spans="3:4">
      <c r="C1172" s="19"/>
      <c r="D1172" s="19"/>
    </row>
    <row r="1173" spans="3:4">
      <c r="C1173" s="19"/>
      <c r="D1173" s="19"/>
    </row>
    <row r="1174" spans="3:4">
      <c r="C1174" s="19"/>
      <c r="D1174" s="19"/>
    </row>
    <row r="1175" spans="3:4">
      <c r="C1175" s="19"/>
      <c r="D1175" s="19"/>
    </row>
    <row r="1176" spans="3:4">
      <c r="C1176" s="19"/>
      <c r="D1176" s="19"/>
    </row>
    <row r="1177" spans="3:4">
      <c r="C1177" s="19"/>
      <c r="D1177" s="19"/>
    </row>
    <row r="1178" spans="3:4">
      <c r="C1178" s="19"/>
      <c r="D1178" s="19"/>
    </row>
    <row r="1179" spans="3:4">
      <c r="C1179" s="19"/>
      <c r="D1179" s="19"/>
    </row>
    <row r="1180" spans="3:4">
      <c r="C1180" s="19"/>
      <c r="D1180" s="19"/>
    </row>
    <row r="1181" spans="3:4">
      <c r="C1181" s="19"/>
      <c r="D1181" s="19"/>
    </row>
    <row r="1182" spans="3:4">
      <c r="C1182" s="19"/>
      <c r="D1182" s="19"/>
    </row>
    <row r="1183" spans="3:4">
      <c r="C1183" s="19"/>
      <c r="D1183" s="19"/>
    </row>
    <row r="1184" spans="3:4">
      <c r="C1184" s="19"/>
      <c r="D1184" s="19"/>
    </row>
    <row r="1185" spans="3:4">
      <c r="C1185" s="19"/>
      <c r="D1185" s="19"/>
    </row>
    <row r="1186" spans="3:4">
      <c r="C1186" s="19"/>
      <c r="D1186" s="19"/>
    </row>
    <row r="1187" spans="3:4">
      <c r="C1187" s="19"/>
      <c r="D1187" s="19"/>
    </row>
    <row r="1188" spans="3:4">
      <c r="C1188" s="19"/>
      <c r="D1188" s="19"/>
    </row>
    <row r="1189" spans="3:4">
      <c r="C1189" s="19"/>
      <c r="D1189" s="19"/>
    </row>
    <row r="1190" spans="3:4">
      <c r="C1190" s="19"/>
      <c r="D1190" s="19"/>
    </row>
    <row r="1191" spans="3:4">
      <c r="C1191" s="19"/>
      <c r="D1191" s="19"/>
    </row>
    <row r="1192" spans="3:4">
      <c r="C1192" s="19"/>
      <c r="D1192" s="19"/>
    </row>
    <row r="1193" spans="3:4">
      <c r="C1193" s="19"/>
      <c r="D1193" s="19"/>
    </row>
    <row r="1194" spans="3:4">
      <c r="C1194" s="19"/>
      <c r="D1194" s="19"/>
    </row>
    <row r="1195" spans="3:4">
      <c r="C1195" s="19"/>
      <c r="D1195" s="19"/>
    </row>
    <row r="1196" spans="3:4">
      <c r="C1196" s="19"/>
      <c r="D1196" s="19"/>
    </row>
    <row r="1197" spans="3:4">
      <c r="C1197" s="19"/>
      <c r="D1197" s="19"/>
    </row>
    <row r="1198" spans="3:4">
      <c r="C1198" s="19"/>
      <c r="D1198" s="19"/>
    </row>
    <row r="1199" spans="3:4">
      <c r="C1199" s="19"/>
      <c r="D1199" s="19"/>
    </row>
    <row r="1200" spans="3:4">
      <c r="C1200" s="19"/>
      <c r="D1200" s="19"/>
    </row>
    <row r="1201" spans="3:4">
      <c r="C1201" s="19"/>
      <c r="D1201" s="19"/>
    </row>
    <row r="1202" spans="3:4">
      <c r="C1202" s="19"/>
      <c r="D1202" s="19"/>
    </row>
    <row r="1203" spans="3:4">
      <c r="C1203" s="19"/>
      <c r="D1203" s="19"/>
    </row>
    <row r="1204" spans="3:4">
      <c r="C1204" s="19"/>
      <c r="D1204" s="19"/>
    </row>
    <row r="1205" spans="3:4">
      <c r="C1205" s="19"/>
      <c r="D1205" s="19"/>
    </row>
    <row r="1206" spans="3:4">
      <c r="C1206" s="19"/>
      <c r="D1206" s="19"/>
    </row>
    <row r="1207" spans="3:4">
      <c r="C1207" s="19"/>
      <c r="D1207" s="19"/>
    </row>
    <row r="1208" spans="3:4">
      <c r="C1208" s="19"/>
      <c r="D1208" s="19"/>
    </row>
    <row r="1209" spans="3:4">
      <c r="C1209" s="19"/>
      <c r="D1209" s="19"/>
    </row>
    <row r="1210" spans="3:4">
      <c r="C1210" s="19"/>
      <c r="D1210" s="19"/>
    </row>
    <row r="1211" spans="3:4">
      <c r="C1211" s="19"/>
      <c r="D1211" s="19"/>
    </row>
    <row r="1212" spans="3:4">
      <c r="C1212" s="19"/>
      <c r="D1212" s="19"/>
    </row>
    <row r="1213" spans="3:4">
      <c r="C1213" s="19"/>
      <c r="D1213" s="19"/>
    </row>
    <row r="1214" spans="3:4">
      <c r="C1214" s="19"/>
      <c r="D1214" s="19"/>
    </row>
    <row r="1215" spans="3:4">
      <c r="C1215" s="19"/>
      <c r="D1215" s="19"/>
    </row>
    <row r="1216" spans="3:4">
      <c r="C1216" s="19"/>
      <c r="D1216" s="19"/>
    </row>
    <row r="1217" spans="3:4">
      <c r="C1217" s="19"/>
      <c r="D1217" s="19"/>
    </row>
    <row r="1218" spans="3:4">
      <c r="C1218" s="19"/>
      <c r="D1218" s="19"/>
    </row>
    <row r="1219" spans="3:4">
      <c r="C1219" s="19"/>
      <c r="D1219" s="19"/>
    </row>
    <row r="1220" spans="3:4">
      <c r="C1220" s="19"/>
      <c r="D1220" s="19"/>
    </row>
    <row r="1221" spans="3:4">
      <c r="C1221" s="19"/>
      <c r="D1221" s="19"/>
    </row>
    <row r="1222" spans="3:4">
      <c r="C1222" s="19"/>
      <c r="D1222" s="19"/>
    </row>
    <row r="1223" spans="3:4">
      <c r="C1223" s="19"/>
      <c r="D1223" s="19"/>
    </row>
    <row r="1224" spans="3:4">
      <c r="C1224" s="19"/>
      <c r="D1224" s="19"/>
    </row>
    <row r="1225" spans="3:4">
      <c r="C1225" s="19"/>
      <c r="D1225" s="19"/>
    </row>
    <row r="1226" spans="3:4">
      <c r="C1226" s="19"/>
      <c r="D1226" s="19"/>
    </row>
    <row r="1227" spans="3:4">
      <c r="C1227" s="19"/>
      <c r="D1227" s="19"/>
    </row>
    <row r="1228" spans="3:4">
      <c r="C1228" s="19"/>
      <c r="D1228" s="19"/>
    </row>
    <row r="1229" spans="3:4">
      <c r="C1229" s="19"/>
      <c r="D1229" s="19"/>
    </row>
    <row r="1230" spans="3:4">
      <c r="C1230" s="19"/>
      <c r="D1230" s="19"/>
    </row>
    <row r="1231" spans="3:4">
      <c r="C1231" s="19"/>
      <c r="D1231" s="19"/>
    </row>
    <row r="1232" spans="3:4">
      <c r="C1232" s="19"/>
      <c r="D1232" s="19"/>
    </row>
    <row r="1233" spans="3:4">
      <c r="C1233" s="19"/>
      <c r="D1233" s="19"/>
    </row>
    <row r="1234" spans="3:4">
      <c r="C1234" s="19"/>
      <c r="D1234" s="19"/>
    </row>
    <row r="1235" spans="3:4">
      <c r="C1235" s="19"/>
      <c r="D1235" s="19"/>
    </row>
    <row r="1236" spans="3:4">
      <c r="C1236" s="19"/>
      <c r="D1236" s="19"/>
    </row>
    <row r="1237" spans="3:4">
      <c r="C1237" s="19"/>
      <c r="D1237" s="19"/>
    </row>
    <row r="1238" spans="3:4">
      <c r="C1238" s="19"/>
      <c r="D1238" s="19"/>
    </row>
    <row r="1239" spans="3:4">
      <c r="C1239" s="19"/>
      <c r="D1239" s="19"/>
    </row>
    <row r="1240" spans="3:4">
      <c r="C1240" s="19"/>
      <c r="D1240" s="19"/>
    </row>
    <row r="1241" spans="3:4">
      <c r="C1241" s="19"/>
      <c r="D1241" s="19"/>
    </row>
    <row r="1242" spans="3:4">
      <c r="C1242" s="19"/>
      <c r="D1242" s="19"/>
    </row>
    <row r="1243" spans="3:4">
      <c r="C1243" s="19"/>
      <c r="D1243" s="19"/>
    </row>
    <row r="1244" spans="3:4">
      <c r="C1244" s="19"/>
      <c r="D1244" s="19"/>
    </row>
    <row r="1245" spans="3:4">
      <c r="C1245" s="19"/>
      <c r="D1245" s="19"/>
    </row>
    <row r="1246" spans="3:4">
      <c r="C1246" s="19"/>
      <c r="D1246" s="19"/>
    </row>
    <row r="1247" spans="3:4">
      <c r="C1247" s="19"/>
      <c r="D1247" s="19"/>
    </row>
    <row r="1248" spans="3:4">
      <c r="C1248" s="19"/>
      <c r="D1248" s="19"/>
    </row>
    <row r="1249" spans="3:4">
      <c r="C1249" s="19"/>
      <c r="D1249" s="19"/>
    </row>
    <row r="1250" spans="3:4">
      <c r="C1250" s="19"/>
      <c r="D1250" s="19"/>
    </row>
    <row r="1251" spans="3:4">
      <c r="C1251" s="19"/>
      <c r="D1251" s="19"/>
    </row>
    <row r="1252" spans="3:4">
      <c r="C1252" s="19"/>
      <c r="D1252" s="19"/>
    </row>
    <row r="1253" spans="3:4">
      <c r="C1253" s="19"/>
      <c r="D1253" s="19"/>
    </row>
    <row r="1254" spans="3:4">
      <c r="C1254" s="19"/>
      <c r="D1254" s="19"/>
    </row>
    <row r="1255" spans="3:4">
      <c r="C1255" s="19"/>
      <c r="D1255" s="19"/>
    </row>
    <row r="1256" spans="3:4">
      <c r="C1256" s="19"/>
      <c r="D1256" s="19"/>
    </row>
    <row r="1257" spans="3:4">
      <c r="C1257" s="19"/>
      <c r="D1257" s="19"/>
    </row>
    <row r="1258" spans="3:4">
      <c r="C1258" s="19"/>
      <c r="D1258" s="19"/>
    </row>
    <row r="1259" spans="3:4">
      <c r="C1259" s="19"/>
      <c r="D1259" s="19"/>
    </row>
    <row r="1260" spans="3:4">
      <c r="C1260" s="19"/>
      <c r="D1260" s="19"/>
    </row>
    <row r="1261" spans="3:4">
      <c r="C1261" s="19"/>
      <c r="D1261" s="19"/>
    </row>
    <row r="1262" spans="3:4">
      <c r="C1262" s="19"/>
      <c r="D1262" s="19"/>
    </row>
    <row r="1263" spans="3:4">
      <c r="C1263" s="19"/>
      <c r="D1263" s="19"/>
    </row>
    <row r="1264" spans="3:4">
      <c r="C1264" s="19"/>
      <c r="D1264" s="19"/>
    </row>
    <row r="1265" spans="3:4">
      <c r="C1265" s="19"/>
      <c r="D1265" s="19"/>
    </row>
    <row r="1266" spans="3:4">
      <c r="C1266" s="19"/>
      <c r="D1266" s="19"/>
    </row>
    <row r="1267" spans="3:4">
      <c r="C1267" s="19"/>
      <c r="D1267" s="19"/>
    </row>
    <row r="1268" spans="3:4">
      <c r="C1268" s="19"/>
      <c r="D1268" s="19"/>
    </row>
    <row r="1269" spans="3:4">
      <c r="C1269" s="19"/>
      <c r="D1269" s="19"/>
    </row>
    <row r="1270" spans="3:4">
      <c r="C1270" s="19"/>
      <c r="D1270" s="19"/>
    </row>
    <row r="1271" spans="3:4">
      <c r="C1271" s="19"/>
      <c r="D1271" s="19"/>
    </row>
    <row r="1272" spans="3:4">
      <c r="C1272" s="19"/>
      <c r="D1272" s="19"/>
    </row>
    <row r="1273" spans="3:4">
      <c r="C1273" s="19"/>
      <c r="D1273" s="19"/>
    </row>
    <row r="1274" spans="3:4">
      <c r="C1274" s="19"/>
      <c r="D1274" s="19"/>
    </row>
    <row r="1275" spans="3:4">
      <c r="C1275" s="19"/>
      <c r="D1275" s="19"/>
    </row>
    <row r="1276" spans="3:4">
      <c r="C1276" s="19"/>
      <c r="D1276" s="19"/>
    </row>
    <row r="1277" spans="3:4">
      <c r="C1277" s="19"/>
      <c r="D1277" s="19"/>
    </row>
    <row r="1278" spans="3:4">
      <c r="C1278" s="19"/>
      <c r="D1278" s="19"/>
    </row>
    <row r="1279" spans="3:4">
      <c r="C1279" s="19"/>
      <c r="D1279" s="19"/>
    </row>
    <row r="1280" spans="3:4">
      <c r="C1280" s="19"/>
      <c r="D1280" s="19"/>
    </row>
    <row r="1281" spans="3:4">
      <c r="C1281" s="19"/>
      <c r="D1281" s="19"/>
    </row>
    <row r="1282" spans="3:4">
      <c r="C1282" s="19"/>
      <c r="D1282" s="19"/>
    </row>
    <row r="1283" spans="3:4">
      <c r="C1283" s="19"/>
      <c r="D1283" s="19"/>
    </row>
    <row r="1284" spans="3:4">
      <c r="C1284" s="19"/>
      <c r="D1284" s="19"/>
    </row>
    <row r="1285" spans="3:4">
      <c r="C1285" s="19"/>
      <c r="D1285" s="19"/>
    </row>
    <row r="1286" spans="3:4">
      <c r="C1286" s="19"/>
      <c r="D1286" s="19"/>
    </row>
    <row r="1287" spans="3:4">
      <c r="C1287" s="19"/>
      <c r="D1287" s="19"/>
    </row>
    <row r="1288" spans="3:4">
      <c r="C1288" s="19"/>
      <c r="D1288" s="19"/>
    </row>
    <row r="1289" spans="3:4">
      <c r="C1289" s="19"/>
      <c r="D1289" s="19"/>
    </row>
    <row r="1290" spans="3:4">
      <c r="C1290" s="19"/>
      <c r="D1290" s="19"/>
    </row>
    <row r="1291" spans="3:4">
      <c r="C1291" s="19"/>
      <c r="D1291" s="19"/>
    </row>
    <row r="1292" spans="3:4">
      <c r="C1292" s="19"/>
      <c r="D1292" s="19"/>
    </row>
    <row r="1293" spans="3:4">
      <c r="C1293" s="19"/>
      <c r="D1293" s="19"/>
    </row>
    <row r="1294" spans="3:4">
      <c r="C1294" s="19"/>
      <c r="D1294" s="19"/>
    </row>
    <row r="1295" spans="3:4">
      <c r="C1295" s="19"/>
      <c r="D1295" s="19"/>
    </row>
    <row r="1296" spans="3:4">
      <c r="C1296" s="19"/>
      <c r="D1296" s="19"/>
    </row>
    <row r="1297" spans="3:4">
      <c r="C1297" s="19"/>
      <c r="D1297" s="19"/>
    </row>
    <row r="1298" spans="3:4">
      <c r="C1298" s="19"/>
      <c r="D1298" s="19"/>
    </row>
    <row r="1299" spans="3:4">
      <c r="C1299" s="19"/>
      <c r="D1299" s="19"/>
    </row>
    <row r="1300" spans="3:4">
      <c r="C1300" s="19"/>
      <c r="D1300" s="19"/>
    </row>
    <row r="1301" spans="3:4">
      <c r="C1301" s="19"/>
      <c r="D1301" s="19"/>
    </row>
    <row r="1302" spans="3:4">
      <c r="C1302" s="19"/>
      <c r="D1302" s="19"/>
    </row>
    <row r="1303" spans="3:4">
      <c r="C1303" s="19"/>
      <c r="D1303" s="19"/>
    </row>
    <row r="1304" spans="3:4">
      <c r="C1304" s="19"/>
      <c r="D1304" s="19"/>
    </row>
    <row r="1305" spans="3:4">
      <c r="C1305" s="19"/>
      <c r="D1305" s="19"/>
    </row>
    <row r="1306" spans="3:4">
      <c r="C1306" s="19"/>
      <c r="D1306" s="19"/>
    </row>
    <row r="1307" spans="3:4">
      <c r="C1307" s="19"/>
      <c r="D1307" s="19"/>
    </row>
    <row r="1308" spans="3:4">
      <c r="C1308" s="19"/>
      <c r="D1308" s="19"/>
    </row>
    <row r="1309" spans="3:4">
      <c r="C1309" s="19"/>
      <c r="D1309" s="19"/>
    </row>
    <row r="1310" spans="3:4">
      <c r="C1310" s="19"/>
      <c r="D1310" s="19"/>
    </row>
    <row r="1311" spans="3:4">
      <c r="C1311" s="19"/>
      <c r="D1311" s="19"/>
    </row>
    <row r="1312" spans="3:4">
      <c r="C1312" s="19"/>
      <c r="D1312" s="19"/>
    </row>
    <row r="1313" spans="3:4">
      <c r="C1313" s="19"/>
      <c r="D1313" s="19"/>
    </row>
    <row r="1314" spans="3:4">
      <c r="C1314" s="19"/>
      <c r="D1314" s="19"/>
    </row>
    <row r="1315" spans="3:4">
      <c r="C1315" s="19"/>
      <c r="D1315" s="19"/>
    </row>
    <row r="1316" spans="3:4">
      <c r="C1316" s="19"/>
      <c r="D1316" s="19"/>
    </row>
    <row r="1317" spans="3:4">
      <c r="C1317" s="19"/>
      <c r="D1317" s="19"/>
    </row>
    <row r="1318" spans="3:4">
      <c r="C1318" s="19"/>
      <c r="D1318" s="19"/>
    </row>
    <row r="1319" spans="3:4">
      <c r="C1319" s="19"/>
      <c r="D1319" s="19"/>
    </row>
    <row r="1320" spans="3:4">
      <c r="C1320" s="19"/>
      <c r="D1320" s="19"/>
    </row>
    <row r="1321" spans="3:4">
      <c r="C1321" s="19"/>
      <c r="D1321" s="19"/>
    </row>
    <row r="1322" spans="3:4">
      <c r="C1322" s="19"/>
      <c r="D1322" s="19"/>
    </row>
    <row r="1323" spans="3:4">
      <c r="C1323" s="19"/>
      <c r="D1323" s="19"/>
    </row>
    <row r="1324" spans="3:4">
      <c r="C1324" s="19"/>
      <c r="D1324" s="19"/>
    </row>
    <row r="1325" spans="3:4">
      <c r="C1325" s="19"/>
      <c r="D1325" s="19"/>
    </row>
    <row r="1326" spans="3:4">
      <c r="C1326" s="19"/>
      <c r="D1326" s="19"/>
    </row>
    <row r="1327" spans="3:4">
      <c r="C1327" s="19"/>
      <c r="D1327" s="19"/>
    </row>
    <row r="1328" spans="3:4">
      <c r="C1328" s="19"/>
      <c r="D1328" s="19"/>
    </row>
    <row r="1329" spans="3:4">
      <c r="C1329" s="19"/>
      <c r="D1329" s="19"/>
    </row>
    <row r="1330" spans="3:4">
      <c r="C1330" s="19"/>
      <c r="D1330" s="19"/>
    </row>
    <row r="1331" spans="3:4">
      <c r="C1331" s="19"/>
      <c r="D1331" s="19"/>
    </row>
    <row r="1332" spans="3:4">
      <c r="C1332" s="19"/>
      <c r="D1332" s="19"/>
    </row>
    <row r="1333" spans="3:4">
      <c r="C1333" s="19"/>
      <c r="D1333" s="19"/>
    </row>
    <row r="1334" spans="3:4">
      <c r="C1334" s="19"/>
      <c r="D1334" s="19"/>
    </row>
    <row r="1335" spans="3:4">
      <c r="C1335" s="19"/>
      <c r="D1335" s="19"/>
    </row>
    <row r="1336" spans="3:4">
      <c r="C1336" s="19"/>
      <c r="D1336" s="19"/>
    </row>
    <row r="1337" spans="3:4">
      <c r="C1337" s="19"/>
      <c r="D1337" s="19"/>
    </row>
    <row r="1338" spans="3:4">
      <c r="C1338" s="19"/>
      <c r="D1338" s="19"/>
    </row>
    <row r="1339" spans="3:4">
      <c r="C1339" s="19"/>
      <c r="D1339" s="19"/>
    </row>
    <row r="1340" spans="3:4">
      <c r="C1340" s="19"/>
      <c r="D1340" s="19"/>
    </row>
    <row r="1341" spans="3:4">
      <c r="C1341" s="19"/>
      <c r="D1341" s="19"/>
    </row>
    <row r="1342" spans="3:4">
      <c r="C1342" s="19"/>
      <c r="D1342" s="19"/>
    </row>
    <row r="1343" spans="3:4">
      <c r="C1343" s="19"/>
      <c r="D1343" s="19"/>
    </row>
    <row r="1344" spans="3:4">
      <c r="C1344" s="19"/>
      <c r="D1344" s="19"/>
    </row>
    <row r="1345" spans="3:4">
      <c r="C1345" s="19"/>
      <c r="D1345" s="19"/>
    </row>
    <row r="1346" spans="3:4">
      <c r="C1346" s="19"/>
      <c r="D1346" s="19"/>
    </row>
    <row r="1347" spans="3:4">
      <c r="C1347" s="19"/>
      <c r="D1347" s="19"/>
    </row>
    <row r="1348" spans="3:4">
      <c r="C1348" s="19"/>
      <c r="D1348" s="19"/>
    </row>
    <row r="1349" spans="3:4">
      <c r="C1349" s="19"/>
      <c r="D1349" s="19"/>
    </row>
    <row r="1350" spans="3:4">
      <c r="C1350" s="19"/>
      <c r="D1350" s="19"/>
    </row>
    <row r="1351" spans="3:4">
      <c r="C1351" s="19"/>
      <c r="D1351" s="19"/>
    </row>
    <row r="1352" spans="3:4">
      <c r="C1352" s="19"/>
      <c r="D1352" s="19"/>
    </row>
    <row r="1353" spans="3:4">
      <c r="C1353" s="19"/>
      <c r="D1353" s="19"/>
    </row>
    <row r="1354" spans="3:4">
      <c r="C1354" s="19"/>
      <c r="D1354" s="19"/>
    </row>
    <row r="1355" spans="3:4">
      <c r="C1355" s="19"/>
      <c r="D1355" s="19"/>
    </row>
    <row r="1356" spans="3:4">
      <c r="C1356" s="19"/>
      <c r="D1356" s="19"/>
    </row>
    <row r="1357" spans="3:4">
      <c r="C1357" s="19"/>
      <c r="D1357" s="19"/>
    </row>
    <row r="1358" spans="3:4">
      <c r="C1358" s="19"/>
      <c r="D1358" s="19"/>
    </row>
    <row r="1359" spans="3:4">
      <c r="C1359" s="19"/>
      <c r="D1359" s="19"/>
    </row>
    <row r="1360" spans="3:4">
      <c r="C1360" s="19"/>
      <c r="D1360" s="19"/>
    </row>
    <row r="1361" spans="3:4">
      <c r="C1361" s="19"/>
      <c r="D1361" s="19"/>
    </row>
    <row r="1362" spans="3:4">
      <c r="C1362" s="19"/>
      <c r="D1362" s="19"/>
    </row>
    <row r="1363" spans="3:4">
      <c r="C1363" s="19"/>
      <c r="D1363" s="19"/>
    </row>
    <row r="1364" spans="3:4">
      <c r="C1364" s="19"/>
      <c r="D1364" s="19"/>
    </row>
    <row r="1365" spans="3:4">
      <c r="C1365" s="19"/>
      <c r="D1365" s="19"/>
    </row>
    <row r="1366" spans="3:4">
      <c r="C1366" s="19"/>
      <c r="D1366" s="19"/>
    </row>
    <row r="1367" spans="3:4">
      <c r="C1367" s="19"/>
      <c r="D1367" s="19"/>
    </row>
    <row r="1368" spans="3:4">
      <c r="C1368" s="19"/>
      <c r="D1368" s="19"/>
    </row>
    <row r="1369" spans="3:4">
      <c r="C1369" s="19"/>
      <c r="D1369" s="19"/>
    </row>
    <row r="1370" spans="3:4">
      <c r="C1370" s="19"/>
      <c r="D1370" s="19"/>
    </row>
    <row r="1371" spans="3:4">
      <c r="C1371" s="19"/>
      <c r="D1371" s="19"/>
    </row>
    <row r="1372" spans="3:4">
      <c r="C1372" s="19"/>
      <c r="D1372" s="19"/>
    </row>
    <row r="1373" spans="3:4">
      <c r="C1373" s="19"/>
      <c r="D1373" s="19"/>
    </row>
    <row r="1374" spans="3:4">
      <c r="C1374" s="19"/>
      <c r="D1374" s="19"/>
    </row>
    <row r="1375" spans="3:4">
      <c r="C1375" s="19"/>
      <c r="D1375" s="19"/>
    </row>
    <row r="1376" spans="3:4">
      <c r="C1376" s="19"/>
      <c r="D1376" s="19"/>
    </row>
    <row r="1377" spans="3:4">
      <c r="C1377" s="19"/>
      <c r="D1377" s="19"/>
    </row>
    <row r="1378" spans="3:4">
      <c r="C1378" s="19"/>
      <c r="D1378" s="19"/>
    </row>
    <row r="1379" spans="3:4">
      <c r="C1379" s="19"/>
      <c r="D1379" s="19"/>
    </row>
    <row r="1380" spans="3:4">
      <c r="C1380" s="19"/>
      <c r="D1380" s="19"/>
    </row>
    <row r="1381" spans="3:4">
      <c r="C1381" s="19"/>
      <c r="D1381" s="19"/>
    </row>
    <row r="1382" spans="3:4">
      <c r="C1382" s="19"/>
      <c r="D1382" s="19"/>
    </row>
    <row r="1383" spans="3:4">
      <c r="C1383" s="19"/>
      <c r="D1383" s="19"/>
    </row>
    <row r="1384" spans="3:4">
      <c r="C1384" s="19"/>
      <c r="D1384" s="19"/>
    </row>
    <row r="1385" spans="3:4">
      <c r="C1385" s="19"/>
      <c r="D1385" s="19"/>
    </row>
    <row r="1386" spans="3:4">
      <c r="C1386" s="19"/>
      <c r="D1386" s="19"/>
    </row>
    <row r="1387" spans="3:4">
      <c r="C1387" s="19"/>
      <c r="D1387" s="19"/>
    </row>
    <row r="1388" spans="3:4">
      <c r="C1388" s="19"/>
      <c r="D1388" s="19"/>
    </row>
    <row r="1389" spans="3:4">
      <c r="C1389" s="19"/>
      <c r="D1389" s="19"/>
    </row>
    <row r="1390" spans="3:4">
      <c r="C1390" s="19"/>
      <c r="D1390" s="19"/>
    </row>
    <row r="1391" spans="3:4">
      <c r="C1391" s="19"/>
      <c r="D1391" s="19"/>
    </row>
    <row r="1392" spans="3:4">
      <c r="C1392" s="19"/>
      <c r="D1392" s="19"/>
    </row>
    <row r="1393" spans="3:4">
      <c r="C1393" s="19"/>
      <c r="D1393" s="19"/>
    </row>
    <row r="1394" spans="3:4">
      <c r="C1394" s="19"/>
      <c r="D1394" s="19"/>
    </row>
    <row r="1395" spans="3:4">
      <c r="C1395" s="19"/>
      <c r="D1395" s="19"/>
    </row>
    <row r="1396" spans="3:4">
      <c r="C1396" s="19"/>
      <c r="D1396" s="19"/>
    </row>
    <row r="1397" spans="3:4">
      <c r="C1397" s="19"/>
      <c r="D1397" s="19"/>
    </row>
    <row r="1398" spans="3:4">
      <c r="C1398" s="19"/>
      <c r="D1398" s="19"/>
    </row>
    <row r="1399" spans="3:4">
      <c r="C1399" s="19"/>
      <c r="D1399" s="19"/>
    </row>
    <row r="1400" spans="3:4">
      <c r="C1400" s="19"/>
      <c r="D1400" s="19"/>
    </row>
    <row r="1401" spans="3:4">
      <c r="C1401" s="19"/>
      <c r="D1401" s="19"/>
    </row>
    <row r="1402" spans="3:4">
      <c r="C1402" s="19"/>
      <c r="D1402" s="19"/>
    </row>
    <row r="1403" spans="3:4">
      <c r="C1403" s="19"/>
      <c r="D1403" s="19"/>
    </row>
    <row r="1404" spans="3:4">
      <c r="C1404" s="19"/>
      <c r="D1404" s="19"/>
    </row>
    <row r="1405" spans="3:4">
      <c r="C1405" s="19"/>
      <c r="D1405" s="19"/>
    </row>
    <row r="1406" spans="3:4">
      <c r="C1406" s="19"/>
      <c r="D1406" s="19"/>
    </row>
    <row r="1407" spans="3:4">
      <c r="C1407" s="19"/>
      <c r="D1407" s="19"/>
    </row>
    <row r="1408" spans="3:4">
      <c r="C1408" s="19"/>
      <c r="D1408" s="19"/>
    </row>
    <row r="1409" spans="3:4">
      <c r="C1409" s="19"/>
      <c r="D1409" s="19"/>
    </row>
    <row r="1410" spans="3:4">
      <c r="C1410" s="19"/>
      <c r="D1410" s="19"/>
    </row>
    <row r="1411" spans="3:4">
      <c r="C1411" s="19"/>
      <c r="D1411" s="19"/>
    </row>
    <row r="1412" spans="3:4">
      <c r="C1412" s="19"/>
      <c r="D1412" s="19"/>
    </row>
    <row r="1413" spans="3:4">
      <c r="C1413" s="19"/>
      <c r="D1413" s="19"/>
    </row>
    <row r="1414" spans="3:4">
      <c r="C1414" s="19"/>
      <c r="D1414" s="19"/>
    </row>
    <row r="1415" spans="3:4">
      <c r="C1415" s="19"/>
      <c r="D1415" s="19"/>
    </row>
    <row r="1416" spans="3:4">
      <c r="C1416" s="19"/>
      <c r="D1416" s="19"/>
    </row>
    <row r="1417" spans="3:4">
      <c r="C1417" s="19"/>
      <c r="D1417" s="19"/>
    </row>
    <row r="1418" spans="3:4">
      <c r="C1418" s="19"/>
      <c r="D1418" s="19"/>
    </row>
    <row r="1419" spans="3:4">
      <c r="C1419" s="19"/>
      <c r="D1419" s="19"/>
    </row>
    <row r="1420" spans="3:4">
      <c r="C1420" s="19"/>
      <c r="D1420" s="19"/>
    </row>
    <row r="1421" spans="3:4">
      <c r="C1421" s="19"/>
      <c r="D1421" s="19"/>
    </row>
    <row r="1422" spans="3:4">
      <c r="C1422" s="19"/>
      <c r="D1422" s="19"/>
    </row>
    <row r="1423" spans="3:4">
      <c r="C1423" s="19"/>
      <c r="D1423" s="19"/>
    </row>
    <row r="1424" spans="3:4">
      <c r="C1424" s="19"/>
      <c r="D1424" s="19"/>
    </row>
    <row r="1425" spans="3:4">
      <c r="C1425" s="19"/>
      <c r="D1425" s="19"/>
    </row>
    <row r="1426" spans="3:4">
      <c r="C1426" s="19"/>
      <c r="D1426" s="19"/>
    </row>
    <row r="1427" spans="3:4">
      <c r="C1427" s="19"/>
      <c r="D1427" s="19"/>
    </row>
    <row r="1428" spans="3:4">
      <c r="C1428" s="19"/>
      <c r="D1428" s="19"/>
    </row>
    <row r="1429" spans="3:4">
      <c r="C1429" s="19"/>
      <c r="D1429" s="19"/>
    </row>
    <row r="1430" spans="3:4">
      <c r="C1430" s="19"/>
      <c r="D1430" s="19"/>
    </row>
    <row r="1431" spans="3:4">
      <c r="C1431" s="19"/>
      <c r="D1431" s="19"/>
    </row>
    <row r="1432" spans="3:4">
      <c r="C1432" s="19"/>
      <c r="D1432" s="19"/>
    </row>
    <row r="1433" spans="3:4">
      <c r="C1433" s="19"/>
      <c r="D1433" s="19"/>
    </row>
    <row r="1434" spans="3:4">
      <c r="C1434" s="19"/>
      <c r="D1434" s="19"/>
    </row>
    <row r="1435" spans="3:4">
      <c r="C1435" s="19"/>
      <c r="D1435" s="19"/>
    </row>
    <row r="1436" spans="3:4">
      <c r="C1436" s="19"/>
      <c r="D1436" s="19"/>
    </row>
    <row r="1437" spans="3:4">
      <c r="C1437" s="19"/>
      <c r="D1437" s="19"/>
    </row>
    <row r="1438" spans="3:4">
      <c r="C1438" s="19"/>
      <c r="D1438" s="19"/>
    </row>
    <row r="1439" spans="3:4">
      <c r="C1439" s="19"/>
      <c r="D1439" s="19"/>
    </row>
    <row r="1440" spans="3:4">
      <c r="C1440" s="19"/>
      <c r="D1440" s="19"/>
    </row>
    <row r="1441" spans="3:4">
      <c r="C1441" s="19"/>
      <c r="D1441" s="19"/>
    </row>
    <row r="1442" spans="3:4">
      <c r="C1442" s="19"/>
      <c r="D1442" s="19"/>
    </row>
    <row r="1443" spans="3:4">
      <c r="C1443" s="19"/>
      <c r="D1443" s="19"/>
    </row>
    <row r="1444" spans="3:4">
      <c r="C1444" s="19"/>
      <c r="D1444" s="19"/>
    </row>
    <row r="1445" spans="3:4">
      <c r="C1445" s="19"/>
      <c r="D1445" s="19"/>
    </row>
    <row r="1446" spans="3:4">
      <c r="C1446" s="19"/>
      <c r="D1446" s="19"/>
    </row>
    <row r="1447" spans="3:4">
      <c r="C1447" s="19"/>
      <c r="D1447" s="19"/>
    </row>
    <row r="1448" spans="3:4">
      <c r="C1448" s="19"/>
      <c r="D1448" s="19"/>
    </row>
    <row r="1449" spans="3:4">
      <c r="C1449" s="19"/>
      <c r="D1449" s="19"/>
    </row>
    <row r="1450" spans="3:4">
      <c r="C1450" s="19"/>
      <c r="D1450" s="19"/>
    </row>
    <row r="1451" spans="3:4">
      <c r="C1451" s="19"/>
      <c r="D1451" s="19"/>
    </row>
    <row r="1452" spans="3:4">
      <c r="C1452" s="19"/>
      <c r="D1452" s="19"/>
    </row>
    <row r="1453" spans="3:4">
      <c r="C1453" s="19"/>
      <c r="D1453" s="19"/>
    </row>
    <row r="1454" spans="3:4">
      <c r="C1454" s="19"/>
      <c r="D1454" s="19"/>
    </row>
    <row r="1455" spans="3:4">
      <c r="C1455" s="19"/>
      <c r="D1455" s="19"/>
    </row>
    <row r="1456" spans="3:4">
      <c r="C1456" s="19"/>
      <c r="D1456" s="19"/>
    </row>
    <row r="1457" spans="3:4">
      <c r="C1457" s="19"/>
      <c r="D1457" s="19"/>
    </row>
    <row r="1458" spans="3:4">
      <c r="C1458" s="19"/>
      <c r="D1458" s="19"/>
    </row>
    <row r="1459" spans="3:4">
      <c r="C1459" s="19"/>
      <c r="D1459" s="19"/>
    </row>
    <row r="1460" spans="3:4">
      <c r="C1460" s="19"/>
      <c r="D1460" s="19"/>
    </row>
    <row r="1461" spans="3:4">
      <c r="C1461" s="19"/>
      <c r="D1461" s="19"/>
    </row>
    <row r="1462" spans="3:4">
      <c r="C1462" s="19"/>
      <c r="D1462" s="19"/>
    </row>
    <row r="1463" spans="3:4">
      <c r="C1463" s="19"/>
      <c r="D1463" s="19"/>
    </row>
    <row r="1464" spans="3:4">
      <c r="C1464" s="19"/>
      <c r="D1464" s="19"/>
    </row>
    <row r="1465" spans="3:4">
      <c r="C1465" s="19"/>
      <c r="D1465" s="19"/>
    </row>
    <row r="1466" spans="3:4">
      <c r="C1466" s="19"/>
      <c r="D1466" s="19"/>
    </row>
    <row r="1467" spans="3:4">
      <c r="C1467" s="19"/>
      <c r="D1467" s="19"/>
    </row>
    <row r="1468" spans="3:4">
      <c r="C1468" s="19"/>
      <c r="D1468" s="19"/>
    </row>
    <row r="1469" spans="3:4">
      <c r="C1469" s="19"/>
      <c r="D1469" s="19"/>
    </row>
    <row r="1470" spans="3:4">
      <c r="C1470" s="19"/>
      <c r="D1470" s="19"/>
    </row>
    <row r="1471" spans="3:4">
      <c r="C1471" s="19"/>
      <c r="D1471" s="19"/>
    </row>
    <row r="1472" spans="3:4">
      <c r="C1472" s="19"/>
      <c r="D1472" s="19"/>
    </row>
    <row r="1473" spans="3:4">
      <c r="C1473" s="19"/>
      <c r="D1473" s="19"/>
    </row>
    <row r="1474" spans="3:4">
      <c r="C1474" s="19"/>
      <c r="D1474" s="19"/>
    </row>
    <row r="1475" spans="3:4">
      <c r="C1475" s="19"/>
      <c r="D1475" s="19"/>
    </row>
    <row r="1476" spans="3:4">
      <c r="C1476" s="19"/>
      <c r="D1476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76"/>
  <sheetViews>
    <sheetView workbookViewId="0">
      <selection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  <c r="C1" s="18"/>
    </row>
    <row r="2" spans="1:7">
      <c r="A2" t="s">
        <v>26</v>
      </c>
      <c r="B2" s="13" t="s">
        <v>35</v>
      </c>
    </row>
    <row r="4" spans="1:7">
      <c r="A4" s="8" t="s">
        <v>0</v>
      </c>
      <c r="C4" s="3">
        <v>30077.344000000001</v>
      </c>
      <c r="D4" s="4">
        <v>3.1663160000000001</v>
      </c>
    </row>
    <row r="6" spans="1:7">
      <c r="A6" s="8" t="s">
        <v>1</v>
      </c>
    </row>
    <row r="7" spans="1:7">
      <c r="A7" t="s">
        <v>2</v>
      </c>
      <c r="C7">
        <f>+C4</f>
        <v>30077.344000000001</v>
      </c>
    </row>
    <row r="8" spans="1:7">
      <c r="A8" t="s">
        <v>3</v>
      </c>
      <c r="C8">
        <f>+D4</f>
        <v>3.1663160000000001</v>
      </c>
    </row>
    <row r="9" spans="1:7">
      <c r="A9" s="26" t="s">
        <v>44</v>
      </c>
      <c r="B9" s="27"/>
      <c r="C9" s="28">
        <v>-9.5</v>
      </c>
      <c r="D9" s="27" t="s">
        <v>45</v>
      </c>
      <c r="E9" s="27"/>
    </row>
    <row r="10" spans="1:7" ht="13.5" thickBot="1">
      <c r="A10" s="27"/>
      <c r="B10" s="27"/>
      <c r="C10" s="7" t="s">
        <v>21</v>
      </c>
      <c r="D10" s="7" t="s">
        <v>22</v>
      </c>
      <c r="E10" s="27"/>
    </row>
    <row r="11" spans="1:7">
      <c r="A11" s="27" t="s">
        <v>16</v>
      </c>
      <c r="B11" s="27"/>
      <c r="C11" s="29">
        <f ca="1">INTERCEPT(INDIRECT($G$11):G989,INDIRECT($F$11):F989)</f>
        <v>-8.1633445149789594</v>
      </c>
      <c r="D11" s="6"/>
      <c r="E11" s="27"/>
      <c r="F11" s="30" t="str">
        <f>"F"&amp;E19</f>
        <v>F21</v>
      </c>
      <c r="G11" s="31" t="str">
        <f>"G"&amp;E19</f>
        <v>G21</v>
      </c>
    </row>
    <row r="12" spans="1:7">
      <c r="A12" s="27" t="s">
        <v>17</v>
      </c>
      <c r="B12" s="27"/>
      <c r="C12" s="29">
        <f ca="1">SLOPE(INDIRECT($G$11):G989,INDIRECT($F$11):F989)</f>
        <v>-3.9902536126910991E-4</v>
      </c>
      <c r="D12" s="6"/>
      <c r="E12" s="27"/>
    </row>
    <row r="13" spans="1:7">
      <c r="A13" s="27" t="s">
        <v>20</v>
      </c>
      <c r="B13" s="27"/>
      <c r="C13" s="6" t="s">
        <v>14</v>
      </c>
      <c r="D13" s="34" t="s">
        <v>53</v>
      </c>
      <c r="E13" s="28">
        <v>1</v>
      </c>
    </row>
    <row r="14" spans="1:7">
      <c r="A14" s="27"/>
      <c r="B14" s="27"/>
      <c r="C14" s="27"/>
      <c r="D14" s="34" t="s">
        <v>46</v>
      </c>
      <c r="E14" s="35">
        <f ca="1">NOW()+15018.5+$C$9/24</f>
        <v>60355.766431018514</v>
      </c>
    </row>
    <row r="15" spans="1:7">
      <c r="A15" s="32" t="s">
        <v>18</v>
      </c>
      <c r="B15" s="27"/>
      <c r="C15" s="33">
        <f ca="1">(C7+C11)+(C8+C12)*INT(MAX(F21:F3530))</f>
        <v>57007.968192685992</v>
      </c>
      <c r="D15" s="34" t="s">
        <v>54</v>
      </c>
      <c r="E15" s="35">
        <f ca="1">ROUND(2*(E14-$C$7)/$C$8,0)/2+E13</f>
        <v>9563.5</v>
      </c>
    </row>
    <row r="16" spans="1:7">
      <c r="A16" s="36" t="s">
        <v>4</v>
      </c>
      <c r="B16" s="27"/>
      <c r="C16" s="37">
        <f ca="1">+C8+C12</f>
        <v>3.1659169746387312</v>
      </c>
      <c r="D16" s="34" t="s">
        <v>47</v>
      </c>
      <c r="E16" s="31">
        <f ca="1">ROUND(2*(E14-$C$15)/$C$16,0)/2+E13</f>
        <v>1058.5</v>
      </c>
    </row>
    <row r="17" spans="1:31" ht="13.5" thickBot="1">
      <c r="A17" s="34" t="s">
        <v>39</v>
      </c>
      <c r="B17" s="27"/>
      <c r="C17" s="27">
        <f>COUNT(C21:C2188)</f>
        <v>10</v>
      </c>
      <c r="D17" s="34" t="s">
        <v>48</v>
      </c>
      <c r="E17" s="38">
        <f ca="1">+$C$15+$C$16*E16-15018.5-$C$9/24</f>
        <v>45340.987143674422</v>
      </c>
    </row>
    <row r="18" spans="1:31">
      <c r="A18" s="36" t="s">
        <v>5</v>
      </c>
      <c r="B18" s="27"/>
      <c r="C18" s="39">
        <f ca="1">+C15</f>
        <v>57007.968192685992</v>
      </c>
      <c r="D18" s="40">
        <f ca="1">+C16</f>
        <v>3.1659169746387312</v>
      </c>
      <c r="E18" s="41" t="s">
        <v>49</v>
      </c>
    </row>
    <row r="19" spans="1:31" ht="13.5" thickTop="1">
      <c r="A19" s="42" t="s">
        <v>50</v>
      </c>
      <c r="E19" s="43">
        <v>21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34</v>
      </c>
      <c r="J20" s="10" t="s">
        <v>37</v>
      </c>
      <c r="K20" s="10" t="s">
        <v>43</v>
      </c>
      <c r="L20" s="10" t="s">
        <v>61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9">
        <v>30077.344000000001</v>
      </c>
      <c r="D21" s="19" t="s">
        <v>14</v>
      </c>
      <c r="E21">
        <f t="shared" ref="E21:E28" si="0">+(C21-C$7)/C$8</f>
        <v>0</v>
      </c>
      <c r="F21">
        <f>ROUND(2*E21,0)/2</f>
        <v>0</v>
      </c>
      <c r="H21">
        <v>0</v>
      </c>
      <c r="O21">
        <f t="shared" ref="O21:O28" ca="1" si="1">+C$11+C$12*$F21</f>
        <v>-8.1633445149789594</v>
      </c>
      <c r="Q21" s="2">
        <f t="shared" ref="Q21:Q28" si="2">+C21-15018.5</f>
        <v>15058.844000000001</v>
      </c>
    </row>
    <row r="22" spans="1:31">
      <c r="A22" t="s">
        <v>32</v>
      </c>
      <c r="C22" s="20">
        <v>50904.315300000002</v>
      </c>
      <c r="D22" s="19">
        <v>1E-3</v>
      </c>
      <c r="E22">
        <f t="shared" si="0"/>
        <v>6577.6666953014164</v>
      </c>
      <c r="F22" s="25">
        <f t="shared" ref="F22:F29" si="3">ROUND(2*E22,0)/2+3.5</f>
        <v>6581</v>
      </c>
      <c r="G22">
        <f t="shared" ref="G22:G28" si="4">+C22-(C$7+F22*C$8)</f>
        <v>-10.554296000002068</v>
      </c>
      <c r="I22">
        <f>+G22</f>
        <v>-10.554296000002068</v>
      </c>
      <c r="O22">
        <f t="shared" ca="1" si="1"/>
        <v>-10.789330417490971</v>
      </c>
      <c r="Q22" s="2">
        <f t="shared" si="2"/>
        <v>35885.815300000002</v>
      </c>
      <c r="S22" s="66" t="s">
        <v>125</v>
      </c>
      <c r="AA22">
        <v>21</v>
      </c>
      <c r="AC22" t="s">
        <v>31</v>
      </c>
      <c r="AE22" t="s">
        <v>33</v>
      </c>
    </row>
    <row r="23" spans="1:31">
      <c r="A23" s="14" t="s">
        <v>36</v>
      </c>
      <c r="B23" s="15"/>
      <c r="C23" s="21">
        <v>53094.351999999999</v>
      </c>
      <c r="D23" s="21">
        <v>5.9999999999999995E-4</v>
      </c>
      <c r="E23">
        <f t="shared" si="0"/>
        <v>7269.3338251772711</v>
      </c>
      <c r="F23" s="25">
        <f t="shared" si="3"/>
        <v>7273</v>
      </c>
      <c r="G23">
        <f t="shared" si="4"/>
        <v>-11.608268000003591</v>
      </c>
      <c r="J23">
        <f>+G23</f>
        <v>-11.608268000003591</v>
      </c>
      <c r="O23">
        <f t="shared" ca="1" si="1"/>
        <v>-11.065455967489196</v>
      </c>
      <c r="Q23" s="2">
        <f t="shared" si="2"/>
        <v>38075.851999999999</v>
      </c>
      <c r="S23" s="66" t="s">
        <v>125</v>
      </c>
    </row>
    <row r="24" spans="1:31">
      <c r="A24" s="22" t="s">
        <v>41</v>
      </c>
      <c r="B24" s="23" t="s">
        <v>42</v>
      </c>
      <c r="C24" s="24">
        <v>53745.558790000003</v>
      </c>
      <c r="D24" s="24">
        <v>5.9999999999999995E-4</v>
      </c>
      <c r="E24">
        <f t="shared" si="0"/>
        <v>7475.000849567763</v>
      </c>
      <c r="F24" s="25">
        <f t="shared" si="3"/>
        <v>7478.5</v>
      </c>
      <c r="G24">
        <f t="shared" si="4"/>
        <v>-11.079416000000492</v>
      </c>
      <c r="K24">
        <f>+G24</f>
        <v>-11.079416000000492</v>
      </c>
      <c r="O24">
        <f t="shared" ca="1" si="1"/>
        <v>-11.147455679229997</v>
      </c>
      <c r="Q24" s="2">
        <f t="shared" si="2"/>
        <v>38727.058790000003</v>
      </c>
      <c r="S24" s="66" t="s">
        <v>125</v>
      </c>
    </row>
    <row r="25" spans="1:31">
      <c r="A25" s="44" t="s">
        <v>55</v>
      </c>
      <c r="B25" s="45" t="s">
        <v>42</v>
      </c>
      <c r="C25" s="44">
        <v>54866.438000000002</v>
      </c>
      <c r="D25" s="44">
        <v>4.0000000000000002E-4</v>
      </c>
      <c r="E25">
        <f t="shared" si="0"/>
        <v>7829.0019063163627</v>
      </c>
      <c r="F25" s="25">
        <f t="shared" si="3"/>
        <v>7832.5</v>
      </c>
      <c r="G25">
        <f t="shared" si="4"/>
        <v>-11.076070000002801</v>
      </c>
      <c r="J25">
        <f t="shared" ref="J25:J30" si="5">+G25</f>
        <v>-11.076070000002801</v>
      </c>
      <c r="O25">
        <f t="shared" ca="1" si="1"/>
        <v>-11.288710657119262</v>
      </c>
      <c r="Q25" s="2">
        <f t="shared" si="2"/>
        <v>39847.938000000002</v>
      </c>
      <c r="S25" s="66" t="s">
        <v>125</v>
      </c>
    </row>
    <row r="26" spans="1:31">
      <c r="A26" s="46" t="s">
        <v>51</v>
      </c>
      <c r="B26" s="47" t="s">
        <v>42</v>
      </c>
      <c r="C26" s="46">
        <v>54889.654799999997</v>
      </c>
      <c r="D26" s="46">
        <v>4.0000000000000002E-4</v>
      </c>
      <c r="E26">
        <f t="shared" si="0"/>
        <v>7836.3343393394707</v>
      </c>
      <c r="F26" s="25">
        <f t="shared" si="3"/>
        <v>7840</v>
      </c>
      <c r="G26">
        <f t="shared" si="4"/>
        <v>-11.606640000005427</v>
      </c>
      <c r="J26">
        <f t="shared" si="5"/>
        <v>-11.606640000005427</v>
      </c>
      <c r="O26">
        <f t="shared" ca="1" si="1"/>
        <v>-11.291703347328781</v>
      </c>
      <c r="Q26" s="2">
        <f t="shared" si="2"/>
        <v>39871.154799999997</v>
      </c>
      <c r="S26" s="66" t="s">
        <v>125</v>
      </c>
    </row>
    <row r="27" spans="1:31">
      <c r="A27" s="44" t="s">
        <v>52</v>
      </c>
      <c r="B27" s="45" t="s">
        <v>42</v>
      </c>
      <c r="C27" s="44">
        <v>55290.722999999998</v>
      </c>
      <c r="D27" s="44">
        <v>2.0000000000000001E-4</v>
      </c>
      <c r="E27">
        <f t="shared" si="0"/>
        <v>7963.0014818483041</v>
      </c>
      <c r="F27" s="25">
        <f t="shared" si="3"/>
        <v>7966.5</v>
      </c>
      <c r="G27">
        <f t="shared" si="4"/>
        <v>-11.077413999999408</v>
      </c>
      <c r="J27">
        <f t="shared" si="5"/>
        <v>-11.077413999999408</v>
      </c>
      <c r="O27">
        <f t="shared" ca="1" si="1"/>
        <v>-11.342180055529322</v>
      </c>
      <c r="Q27" s="2">
        <f t="shared" si="2"/>
        <v>40272.222999999998</v>
      </c>
      <c r="S27" s="66" t="s">
        <v>125</v>
      </c>
    </row>
    <row r="28" spans="1:31">
      <c r="A28" s="44" t="s">
        <v>56</v>
      </c>
      <c r="B28" s="45" t="s">
        <v>42</v>
      </c>
      <c r="C28" s="44">
        <v>55632.681799999998</v>
      </c>
      <c r="D28" s="44">
        <v>2.9999999999999997E-4</v>
      </c>
      <c r="E28">
        <f t="shared" si="0"/>
        <v>8071.0004307845447</v>
      </c>
      <c r="F28" s="25">
        <f t="shared" si="3"/>
        <v>8074.5</v>
      </c>
      <c r="G28">
        <f t="shared" si="4"/>
        <v>-11.080741999998281</v>
      </c>
      <c r="J28">
        <f t="shared" si="5"/>
        <v>-11.080741999998281</v>
      </c>
      <c r="O28">
        <f t="shared" ca="1" si="1"/>
        <v>-11.385274794546387</v>
      </c>
      <c r="Q28" s="2">
        <f t="shared" si="2"/>
        <v>40614.181799999998</v>
      </c>
      <c r="S28" s="66" t="s">
        <v>125</v>
      </c>
    </row>
    <row r="29" spans="1:31">
      <c r="A29" s="49" t="s">
        <v>57</v>
      </c>
      <c r="B29" s="50" t="s">
        <v>42</v>
      </c>
      <c r="C29" s="49">
        <v>55940.871800000001</v>
      </c>
      <c r="D29" s="49">
        <v>5.9999999999999995E-4</v>
      </c>
      <c r="E29">
        <f>+(C29-C$7)/C$8</f>
        <v>8168.3343671320226</v>
      </c>
      <c r="F29" s="25">
        <f t="shared" si="3"/>
        <v>8172</v>
      </c>
      <c r="G29">
        <f>+C29-(C$7+F29*C$8)</f>
        <v>-11.60655200000474</v>
      </c>
      <c r="J29">
        <f t="shared" si="5"/>
        <v>-11.60655200000474</v>
      </c>
      <c r="O29">
        <f ca="1">+C$11+C$12*$F29</f>
        <v>-11.424179767270125</v>
      </c>
      <c r="Q29" s="2">
        <f>+C29-15018.5</f>
        <v>40922.371800000001</v>
      </c>
      <c r="S29" s="66" t="s">
        <v>125</v>
      </c>
    </row>
    <row r="30" spans="1:31">
      <c r="A30" s="52" t="s">
        <v>123</v>
      </c>
      <c r="B30" s="48"/>
      <c r="C30" s="46">
        <v>57007.923300000002</v>
      </c>
      <c r="D30" s="46">
        <v>2.9999999999999997E-4</v>
      </c>
      <c r="E30">
        <f>+(C30-C$7)/C$8</f>
        <v>8505.3353171319595</v>
      </c>
      <c r="F30" s="25">
        <f>ROUND(2*E30,0)/2+3.5</f>
        <v>8509</v>
      </c>
      <c r="G30">
        <f>+C30-(C$7+F30*C$8)</f>
        <v>-11.603544000005058</v>
      </c>
      <c r="J30">
        <f t="shared" si="5"/>
        <v>-11.603544000005058</v>
      </c>
      <c r="O30">
        <f ca="1">+C$11+C$12*$F30</f>
        <v>-11.558651314017816</v>
      </c>
      <c r="Q30" s="2">
        <f>+C30-15018.5</f>
        <v>41989.423300000002</v>
      </c>
      <c r="S30" s="66" t="s">
        <v>125</v>
      </c>
    </row>
    <row r="31" spans="1:31">
      <c r="C31" s="19"/>
      <c r="D31" s="19"/>
    </row>
    <row r="32" spans="1:31">
      <c r="C32" s="19"/>
      <c r="D32" s="19"/>
    </row>
    <row r="33" spans="3:4">
      <c r="C33" s="19"/>
      <c r="D33" s="19"/>
    </row>
    <row r="34" spans="3:4">
      <c r="C34" s="19"/>
      <c r="D34" s="19"/>
    </row>
    <row r="35" spans="3:4">
      <c r="C35" s="19"/>
      <c r="D35" s="19"/>
    </row>
    <row r="36" spans="3:4">
      <c r="C36" s="19"/>
      <c r="D36" s="19"/>
    </row>
    <row r="37" spans="3:4">
      <c r="C37" s="19"/>
      <c r="D37" s="19"/>
    </row>
    <row r="38" spans="3:4">
      <c r="C38" s="19"/>
      <c r="D38" s="19"/>
    </row>
    <row r="39" spans="3:4">
      <c r="C39" s="19"/>
      <c r="D39" s="19"/>
    </row>
    <row r="40" spans="3:4">
      <c r="C40" s="19"/>
      <c r="D40" s="19"/>
    </row>
    <row r="41" spans="3:4">
      <c r="C41" s="19"/>
      <c r="D41" s="19"/>
    </row>
    <row r="42" spans="3:4">
      <c r="C42" s="19"/>
      <c r="D42" s="19"/>
    </row>
    <row r="43" spans="3:4">
      <c r="C43" s="19"/>
      <c r="D43" s="19"/>
    </row>
    <row r="44" spans="3:4">
      <c r="C44" s="19"/>
      <c r="D44" s="19"/>
    </row>
    <row r="45" spans="3:4">
      <c r="C45" s="19"/>
      <c r="D45" s="19"/>
    </row>
    <row r="46" spans="3:4">
      <c r="C46" s="19"/>
      <c r="D46" s="19"/>
    </row>
    <row r="47" spans="3:4">
      <c r="C47" s="19"/>
      <c r="D47" s="19"/>
    </row>
    <row r="48" spans="3:4">
      <c r="C48" s="19"/>
      <c r="D48" s="19"/>
    </row>
    <row r="49" spans="3:4">
      <c r="C49" s="19"/>
      <c r="D49" s="19"/>
    </row>
    <row r="50" spans="3:4">
      <c r="C50" s="19"/>
      <c r="D50" s="19"/>
    </row>
    <row r="51" spans="3:4">
      <c r="C51" s="19"/>
      <c r="D51" s="19"/>
    </row>
    <row r="52" spans="3:4">
      <c r="C52" s="19"/>
      <c r="D52" s="19"/>
    </row>
    <row r="53" spans="3:4">
      <c r="C53" s="19"/>
      <c r="D53" s="19"/>
    </row>
    <row r="54" spans="3:4">
      <c r="C54" s="19"/>
      <c r="D54" s="19"/>
    </row>
    <row r="55" spans="3:4">
      <c r="C55" s="19"/>
      <c r="D55" s="19"/>
    </row>
    <row r="56" spans="3:4">
      <c r="C56" s="19"/>
      <c r="D56" s="19"/>
    </row>
    <row r="57" spans="3:4">
      <c r="C57" s="19"/>
      <c r="D57" s="19"/>
    </row>
    <row r="58" spans="3:4">
      <c r="C58" s="19"/>
      <c r="D58" s="19"/>
    </row>
    <row r="59" spans="3:4">
      <c r="C59" s="19"/>
      <c r="D59" s="19"/>
    </row>
    <row r="60" spans="3:4">
      <c r="C60" s="19"/>
      <c r="D60" s="19"/>
    </row>
    <row r="61" spans="3:4">
      <c r="C61" s="19"/>
      <c r="D61" s="19"/>
    </row>
    <row r="62" spans="3:4">
      <c r="C62" s="19"/>
      <c r="D62" s="19"/>
    </row>
    <row r="63" spans="3:4">
      <c r="C63" s="19"/>
      <c r="D63" s="19"/>
    </row>
    <row r="64" spans="3:4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  <row r="70" spans="3:4">
      <c r="C70" s="19"/>
      <c r="D70" s="19"/>
    </row>
    <row r="71" spans="3:4">
      <c r="C71" s="19"/>
      <c r="D71" s="19"/>
    </row>
    <row r="72" spans="3:4">
      <c r="C72" s="19"/>
      <c r="D72" s="19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  <row r="708" spans="3:4">
      <c r="C708" s="19"/>
      <c r="D708" s="19"/>
    </row>
    <row r="709" spans="3:4">
      <c r="C709" s="19"/>
      <c r="D709" s="19"/>
    </row>
    <row r="710" spans="3:4">
      <c r="C710" s="19"/>
      <c r="D710" s="19"/>
    </row>
    <row r="711" spans="3:4">
      <c r="C711" s="19"/>
      <c r="D711" s="19"/>
    </row>
    <row r="712" spans="3:4">
      <c r="C712" s="19"/>
      <c r="D712" s="19"/>
    </row>
    <row r="713" spans="3:4">
      <c r="C713" s="19"/>
      <c r="D713" s="19"/>
    </row>
    <row r="714" spans="3:4">
      <c r="C714" s="19"/>
      <c r="D714" s="19"/>
    </row>
    <row r="715" spans="3:4">
      <c r="C715" s="19"/>
      <c r="D715" s="19"/>
    </row>
    <row r="716" spans="3:4">
      <c r="C716" s="19"/>
      <c r="D716" s="19"/>
    </row>
    <row r="717" spans="3:4">
      <c r="C717" s="19"/>
      <c r="D717" s="19"/>
    </row>
    <row r="718" spans="3:4">
      <c r="C718" s="19"/>
      <c r="D718" s="19"/>
    </row>
    <row r="719" spans="3:4">
      <c r="C719" s="19"/>
      <c r="D719" s="19"/>
    </row>
    <row r="720" spans="3:4">
      <c r="C720" s="19"/>
      <c r="D720" s="19"/>
    </row>
    <row r="721" spans="3:4">
      <c r="C721" s="19"/>
      <c r="D721" s="19"/>
    </row>
    <row r="722" spans="3:4">
      <c r="C722" s="19"/>
      <c r="D722" s="19"/>
    </row>
    <row r="723" spans="3:4">
      <c r="C723" s="19"/>
      <c r="D723" s="19"/>
    </row>
    <row r="724" spans="3:4">
      <c r="C724" s="19"/>
      <c r="D724" s="19"/>
    </row>
    <row r="725" spans="3:4">
      <c r="C725" s="19"/>
      <c r="D725" s="19"/>
    </row>
    <row r="726" spans="3:4">
      <c r="C726" s="19"/>
      <c r="D726" s="19"/>
    </row>
    <row r="727" spans="3:4">
      <c r="C727" s="19"/>
      <c r="D727" s="19"/>
    </row>
    <row r="728" spans="3:4">
      <c r="C728" s="19"/>
      <c r="D728" s="19"/>
    </row>
    <row r="729" spans="3:4">
      <c r="C729" s="19"/>
      <c r="D729" s="19"/>
    </row>
    <row r="730" spans="3:4">
      <c r="C730" s="19"/>
      <c r="D730" s="19"/>
    </row>
    <row r="731" spans="3:4">
      <c r="C731" s="19"/>
      <c r="D731" s="19"/>
    </row>
    <row r="732" spans="3:4">
      <c r="C732" s="19"/>
      <c r="D732" s="19"/>
    </row>
    <row r="733" spans="3:4">
      <c r="C733" s="19"/>
      <c r="D733" s="19"/>
    </row>
    <row r="734" spans="3:4">
      <c r="C734" s="19"/>
      <c r="D734" s="19"/>
    </row>
    <row r="735" spans="3:4">
      <c r="C735" s="19"/>
      <c r="D735" s="19"/>
    </row>
    <row r="736" spans="3:4">
      <c r="C736" s="19"/>
      <c r="D736" s="19"/>
    </row>
    <row r="737" spans="3:4">
      <c r="C737" s="19"/>
      <c r="D737" s="19"/>
    </row>
    <row r="738" spans="3:4">
      <c r="C738" s="19"/>
      <c r="D738" s="19"/>
    </row>
    <row r="739" spans="3:4">
      <c r="C739" s="19"/>
      <c r="D739" s="19"/>
    </row>
    <row r="740" spans="3:4">
      <c r="C740" s="19"/>
      <c r="D740" s="19"/>
    </row>
    <row r="741" spans="3:4">
      <c r="C741" s="19"/>
      <c r="D741" s="19"/>
    </row>
    <row r="742" spans="3:4">
      <c r="C742" s="19"/>
      <c r="D742" s="19"/>
    </row>
    <row r="743" spans="3:4">
      <c r="C743" s="19"/>
      <c r="D743" s="19"/>
    </row>
    <row r="744" spans="3:4">
      <c r="C744" s="19"/>
      <c r="D744" s="19"/>
    </row>
    <row r="745" spans="3:4">
      <c r="C745" s="19"/>
      <c r="D745" s="19"/>
    </row>
    <row r="746" spans="3:4">
      <c r="C746" s="19"/>
      <c r="D746" s="19"/>
    </row>
    <row r="747" spans="3:4">
      <c r="C747" s="19"/>
      <c r="D747" s="19"/>
    </row>
    <row r="748" spans="3:4">
      <c r="C748" s="19"/>
      <c r="D748" s="19"/>
    </row>
    <row r="749" spans="3:4">
      <c r="C749" s="19"/>
      <c r="D749" s="19"/>
    </row>
    <row r="750" spans="3:4">
      <c r="C750" s="19"/>
      <c r="D750" s="19"/>
    </row>
    <row r="751" spans="3:4">
      <c r="C751" s="19"/>
      <c r="D751" s="19"/>
    </row>
    <row r="752" spans="3:4">
      <c r="C752" s="19"/>
      <c r="D752" s="19"/>
    </row>
    <row r="753" spans="3:4">
      <c r="C753" s="19"/>
      <c r="D753" s="19"/>
    </row>
    <row r="754" spans="3:4">
      <c r="C754" s="19"/>
      <c r="D754" s="19"/>
    </row>
    <row r="755" spans="3:4">
      <c r="C755" s="19"/>
      <c r="D755" s="19"/>
    </row>
    <row r="756" spans="3:4">
      <c r="C756" s="19"/>
      <c r="D756" s="19"/>
    </row>
    <row r="757" spans="3:4">
      <c r="C757" s="19"/>
      <c r="D757" s="19"/>
    </row>
    <row r="758" spans="3:4">
      <c r="C758" s="19"/>
      <c r="D758" s="19"/>
    </row>
    <row r="759" spans="3:4">
      <c r="C759" s="19"/>
      <c r="D759" s="19"/>
    </row>
    <row r="760" spans="3:4">
      <c r="C760" s="19"/>
      <c r="D760" s="19"/>
    </row>
    <row r="761" spans="3:4">
      <c r="C761" s="19"/>
      <c r="D761" s="19"/>
    </row>
    <row r="762" spans="3:4">
      <c r="C762" s="19"/>
      <c r="D762" s="19"/>
    </row>
    <row r="763" spans="3:4">
      <c r="C763" s="19"/>
      <c r="D763" s="19"/>
    </row>
    <row r="764" spans="3:4">
      <c r="C764" s="19"/>
      <c r="D764" s="19"/>
    </row>
    <row r="765" spans="3:4">
      <c r="C765" s="19"/>
      <c r="D765" s="19"/>
    </row>
    <row r="766" spans="3:4">
      <c r="C766" s="19"/>
      <c r="D766" s="19"/>
    </row>
    <row r="767" spans="3:4">
      <c r="C767" s="19"/>
      <c r="D767" s="19"/>
    </row>
    <row r="768" spans="3:4">
      <c r="C768" s="19"/>
      <c r="D768" s="19"/>
    </row>
    <row r="769" spans="3:4">
      <c r="C769" s="19"/>
      <c r="D769" s="19"/>
    </row>
    <row r="770" spans="3:4">
      <c r="C770" s="19"/>
      <c r="D770" s="19"/>
    </row>
    <row r="771" spans="3:4">
      <c r="C771" s="19"/>
      <c r="D771" s="19"/>
    </row>
    <row r="772" spans="3:4">
      <c r="C772" s="19"/>
      <c r="D772" s="19"/>
    </row>
    <row r="773" spans="3:4">
      <c r="C773" s="19"/>
      <c r="D773" s="19"/>
    </row>
    <row r="774" spans="3:4">
      <c r="C774" s="19"/>
      <c r="D774" s="19"/>
    </row>
    <row r="775" spans="3:4">
      <c r="C775" s="19"/>
      <c r="D775" s="19"/>
    </row>
    <row r="776" spans="3:4">
      <c r="C776" s="19"/>
      <c r="D776" s="19"/>
    </row>
    <row r="777" spans="3:4">
      <c r="C777" s="19"/>
      <c r="D777" s="19"/>
    </row>
    <row r="778" spans="3:4">
      <c r="C778" s="19"/>
      <c r="D778" s="19"/>
    </row>
    <row r="779" spans="3:4">
      <c r="C779" s="19"/>
      <c r="D779" s="19"/>
    </row>
    <row r="780" spans="3:4">
      <c r="C780" s="19"/>
      <c r="D780" s="19"/>
    </row>
    <row r="781" spans="3:4">
      <c r="C781" s="19"/>
      <c r="D781" s="19"/>
    </row>
    <row r="782" spans="3:4">
      <c r="C782" s="19"/>
      <c r="D782" s="19"/>
    </row>
    <row r="783" spans="3:4">
      <c r="C783" s="19"/>
      <c r="D783" s="19"/>
    </row>
    <row r="784" spans="3:4">
      <c r="C784" s="19"/>
      <c r="D784" s="19"/>
    </row>
    <row r="785" spans="3:4">
      <c r="C785" s="19"/>
      <c r="D785" s="19"/>
    </row>
    <row r="786" spans="3:4">
      <c r="C786" s="19"/>
      <c r="D786" s="19"/>
    </row>
    <row r="787" spans="3:4">
      <c r="C787" s="19"/>
      <c r="D787" s="19"/>
    </row>
    <row r="788" spans="3:4">
      <c r="C788" s="19"/>
      <c r="D788" s="19"/>
    </row>
    <row r="789" spans="3:4">
      <c r="C789" s="19"/>
      <c r="D789" s="19"/>
    </row>
    <row r="790" spans="3:4">
      <c r="C790" s="19"/>
      <c r="D790" s="19"/>
    </row>
    <row r="791" spans="3:4">
      <c r="C791" s="19"/>
      <c r="D791" s="19"/>
    </row>
    <row r="792" spans="3:4">
      <c r="C792" s="19"/>
      <c r="D792" s="19"/>
    </row>
    <row r="793" spans="3:4">
      <c r="C793" s="19"/>
      <c r="D793" s="19"/>
    </row>
    <row r="794" spans="3:4">
      <c r="C794" s="19"/>
      <c r="D794" s="19"/>
    </row>
    <row r="795" spans="3:4">
      <c r="C795" s="19"/>
      <c r="D795" s="19"/>
    </row>
    <row r="796" spans="3:4">
      <c r="C796" s="19"/>
      <c r="D796" s="19"/>
    </row>
    <row r="797" spans="3:4">
      <c r="C797" s="19"/>
      <c r="D797" s="19"/>
    </row>
    <row r="798" spans="3:4">
      <c r="C798" s="19"/>
      <c r="D798" s="19"/>
    </row>
    <row r="799" spans="3:4">
      <c r="C799" s="19"/>
      <c r="D799" s="19"/>
    </row>
    <row r="800" spans="3:4">
      <c r="C800" s="19"/>
      <c r="D800" s="19"/>
    </row>
    <row r="801" spans="3:4">
      <c r="C801" s="19"/>
      <c r="D801" s="19"/>
    </row>
    <row r="802" spans="3:4">
      <c r="C802" s="19"/>
      <c r="D802" s="19"/>
    </row>
    <row r="803" spans="3:4">
      <c r="C803" s="19"/>
      <c r="D803" s="19"/>
    </row>
    <row r="804" spans="3:4">
      <c r="C804" s="19"/>
      <c r="D804" s="19"/>
    </row>
    <row r="805" spans="3:4">
      <c r="C805" s="19"/>
      <c r="D805" s="19"/>
    </row>
    <row r="806" spans="3:4">
      <c r="C806" s="19"/>
      <c r="D806" s="19"/>
    </row>
    <row r="807" spans="3:4">
      <c r="C807" s="19"/>
      <c r="D807" s="19"/>
    </row>
    <row r="808" spans="3:4">
      <c r="C808" s="19"/>
      <c r="D808" s="19"/>
    </row>
    <row r="809" spans="3:4">
      <c r="C809" s="19"/>
      <c r="D809" s="19"/>
    </row>
    <row r="810" spans="3:4">
      <c r="C810" s="19"/>
      <c r="D810" s="19"/>
    </row>
    <row r="811" spans="3:4">
      <c r="C811" s="19"/>
      <c r="D811" s="19"/>
    </row>
    <row r="812" spans="3:4">
      <c r="C812" s="19"/>
      <c r="D812" s="19"/>
    </row>
    <row r="813" spans="3:4">
      <c r="C813" s="19"/>
      <c r="D813" s="19"/>
    </row>
    <row r="814" spans="3:4">
      <c r="C814" s="19"/>
      <c r="D814" s="19"/>
    </row>
    <row r="815" spans="3:4">
      <c r="C815" s="19"/>
      <c r="D815" s="19"/>
    </row>
    <row r="816" spans="3:4">
      <c r="C816" s="19"/>
      <c r="D816" s="19"/>
    </row>
    <row r="817" spans="3:4">
      <c r="C817" s="19"/>
      <c r="D817" s="19"/>
    </row>
    <row r="818" spans="3:4">
      <c r="C818" s="19"/>
      <c r="D818" s="19"/>
    </row>
    <row r="819" spans="3:4">
      <c r="C819" s="19"/>
      <c r="D819" s="19"/>
    </row>
    <row r="820" spans="3:4">
      <c r="C820" s="19"/>
      <c r="D820" s="19"/>
    </row>
    <row r="821" spans="3:4">
      <c r="C821" s="19"/>
      <c r="D821" s="19"/>
    </row>
    <row r="822" spans="3:4">
      <c r="C822" s="19"/>
      <c r="D822" s="19"/>
    </row>
    <row r="823" spans="3:4">
      <c r="C823" s="19"/>
      <c r="D823" s="19"/>
    </row>
    <row r="824" spans="3:4">
      <c r="C824" s="19"/>
      <c r="D824" s="19"/>
    </row>
    <row r="825" spans="3:4">
      <c r="C825" s="19"/>
      <c r="D825" s="19"/>
    </row>
    <row r="826" spans="3:4">
      <c r="C826" s="19"/>
      <c r="D826" s="19"/>
    </row>
    <row r="827" spans="3:4">
      <c r="C827" s="19"/>
      <c r="D827" s="19"/>
    </row>
    <row r="828" spans="3:4">
      <c r="C828" s="19"/>
      <c r="D828" s="19"/>
    </row>
    <row r="829" spans="3:4">
      <c r="C829" s="19"/>
      <c r="D829" s="19"/>
    </row>
    <row r="830" spans="3:4">
      <c r="C830" s="19"/>
      <c r="D830" s="19"/>
    </row>
    <row r="831" spans="3:4">
      <c r="C831" s="19"/>
      <c r="D831" s="19"/>
    </row>
    <row r="832" spans="3:4">
      <c r="C832" s="19"/>
      <c r="D832" s="19"/>
    </row>
    <row r="833" spans="3:4">
      <c r="C833" s="19"/>
      <c r="D833" s="19"/>
    </row>
    <row r="834" spans="3:4">
      <c r="C834" s="19"/>
      <c r="D834" s="19"/>
    </row>
    <row r="835" spans="3:4">
      <c r="C835" s="19"/>
      <c r="D835" s="19"/>
    </row>
    <row r="836" spans="3:4">
      <c r="C836" s="19"/>
      <c r="D836" s="19"/>
    </row>
    <row r="837" spans="3:4">
      <c r="C837" s="19"/>
      <c r="D837" s="19"/>
    </row>
    <row r="838" spans="3:4">
      <c r="C838" s="19"/>
      <c r="D838" s="19"/>
    </row>
    <row r="839" spans="3:4">
      <c r="C839" s="19"/>
      <c r="D839" s="19"/>
    </row>
    <row r="840" spans="3:4">
      <c r="C840" s="19"/>
      <c r="D840" s="19"/>
    </row>
    <row r="841" spans="3:4">
      <c r="C841" s="19"/>
      <c r="D841" s="19"/>
    </row>
    <row r="842" spans="3:4">
      <c r="C842" s="19"/>
      <c r="D842" s="19"/>
    </row>
    <row r="843" spans="3:4">
      <c r="C843" s="19"/>
      <c r="D843" s="19"/>
    </row>
    <row r="844" spans="3:4">
      <c r="C844" s="19"/>
      <c r="D844" s="19"/>
    </row>
    <row r="845" spans="3:4">
      <c r="C845" s="19"/>
      <c r="D845" s="19"/>
    </row>
    <row r="846" spans="3:4">
      <c r="C846" s="19"/>
      <c r="D846" s="19"/>
    </row>
    <row r="847" spans="3:4">
      <c r="C847" s="19"/>
      <c r="D847" s="19"/>
    </row>
    <row r="848" spans="3:4">
      <c r="C848" s="19"/>
      <c r="D848" s="19"/>
    </row>
    <row r="849" spans="3:4">
      <c r="C849" s="19"/>
      <c r="D849" s="19"/>
    </row>
    <row r="850" spans="3:4">
      <c r="C850" s="19"/>
      <c r="D850" s="19"/>
    </row>
    <row r="851" spans="3:4">
      <c r="C851" s="19"/>
      <c r="D851" s="19"/>
    </row>
    <row r="852" spans="3:4">
      <c r="C852" s="19"/>
      <c r="D852" s="19"/>
    </row>
    <row r="853" spans="3:4">
      <c r="C853" s="19"/>
      <c r="D853" s="19"/>
    </row>
    <row r="854" spans="3:4">
      <c r="C854" s="19"/>
      <c r="D854" s="19"/>
    </row>
    <row r="855" spans="3:4">
      <c r="C855" s="19"/>
      <c r="D855" s="19"/>
    </row>
    <row r="856" spans="3:4">
      <c r="C856" s="19"/>
      <c r="D856" s="19"/>
    </row>
    <row r="857" spans="3:4">
      <c r="C857" s="19"/>
      <c r="D857" s="19"/>
    </row>
    <row r="858" spans="3:4">
      <c r="C858" s="19"/>
      <c r="D858" s="19"/>
    </row>
    <row r="859" spans="3:4">
      <c r="C859" s="19"/>
      <c r="D859" s="19"/>
    </row>
    <row r="860" spans="3:4">
      <c r="C860" s="19"/>
      <c r="D860" s="19"/>
    </row>
    <row r="861" spans="3:4">
      <c r="C861" s="19"/>
      <c r="D861" s="19"/>
    </row>
    <row r="862" spans="3:4">
      <c r="C862" s="19"/>
      <c r="D862" s="19"/>
    </row>
    <row r="863" spans="3:4">
      <c r="C863" s="19"/>
      <c r="D863" s="19"/>
    </row>
    <row r="864" spans="3:4">
      <c r="C864" s="19"/>
      <c r="D864" s="19"/>
    </row>
    <row r="865" spans="3:4">
      <c r="C865" s="19"/>
      <c r="D865" s="19"/>
    </row>
    <row r="866" spans="3:4">
      <c r="C866" s="19"/>
      <c r="D866" s="19"/>
    </row>
    <row r="867" spans="3:4">
      <c r="C867" s="19"/>
      <c r="D867" s="19"/>
    </row>
    <row r="868" spans="3:4">
      <c r="C868" s="19"/>
      <c r="D868" s="19"/>
    </row>
    <row r="869" spans="3:4">
      <c r="C869" s="19"/>
      <c r="D869" s="19"/>
    </row>
    <row r="870" spans="3:4">
      <c r="C870" s="19"/>
      <c r="D870" s="19"/>
    </row>
    <row r="871" spans="3:4">
      <c r="C871" s="19"/>
      <c r="D871" s="19"/>
    </row>
    <row r="872" spans="3:4">
      <c r="C872" s="19"/>
      <c r="D872" s="19"/>
    </row>
    <row r="873" spans="3:4">
      <c r="C873" s="19"/>
      <c r="D873" s="19"/>
    </row>
    <row r="874" spans="3:4">
      <c r="C874" s="19"/>
      <c r="D874" s="19"/>
    </row>
    <row r="875" spans="3:4">
      <c r="C875" s="19"/>
      <c r="D875" s="19"/>
    </row>
    <row r="876" spans="3:4">
      <c r="C876" s="19"/>
      <c r="D876" s="19"/>
    </row>
    <row r="877" spans="3:4">
      <c r="C877" s="19"/>
      <c r="D877" s="19"/>
    </row>
    <row r="878" spans="3:4">
      <c r="C878" s="19"/>
      <c r="D878" s="19"/>
    </row>
    <row r="879" spans="3:4">
      <c r="C879" s="19"/>
      <c r="D879" s="19"/>
    </row>
    <row r="880" spans="3:4">
      <c r="C880" s="19"/>
      <c r="D880" s="19"/>
    </row>
    <row r="881" spans="3:4">
      <c r="C881" s="19"/>
      <c r="D881" s="19"/>
    </row>
    <row r="882" spans="3:4">
      <c r="C882" s="19"/>
      <c r="D882" s="19"/>
    </row>
    <row r="883" spans="3:4">
      <c r="C883" s="19"/>
      <c r="D883" s="19"/>
    </row>
    <row r="884" spans="3:4">
      <c r="C884" s="19"/>
      <c r="D884" s="19"/>
    </row>
    <row r="885" spans="3:4">
      <c r="C885" s="19"/>
      <c r="D885" s="19"/>
    </row>
    <row r="886" spans="3:4">
      <c r="C886" s="19"/>
      <c r="D886" s="19"/>
    </row>
    <row r="887" spans="3:4">
      <c r="C887" s="19"/>
      <c r="D887" s="19"/>
    </row>
    <row r="888" spans="3:4">
      <c r="C888" s="19"/>
      <c r="D888" s="19"/>
    </row>
    <row r="889" spans="3:4">
      <c r="C889" s="19"/>
      <c r="D889" s="19"/>
    </row>
    <row r="890" spans="3:4">
      <c r="C890" s="19"/>
      <c r="D890" s="19"/>
    </row>
    <row r="891" spans="3:4">
      <c r="C891" s="19"/>
      <c r="D891" s="19"/>
    </row>
    <row r="892" spans="3:4">
      <c r="C892" s="19"/>
      <c r="D892" s="19"/>
    </row>
    <row r="893" spans="3:4">
      <c r="C893" s="19"/>
      <c r="D893" s="19"/>
    </row>
    <row r="894" spans="3:4">
      <c r="C894" s="19"/>
      <c r="D894" s="19"/>
    </row>
    <row r="895" spans="3:4">
      <c r="C895" s="19"/>
      <c r="D895" s="19"/>
    </row>
    <row r="896" spans="3:4">
      <c r="C896" s="19"/>
      <c r="D896" s="19"/>
    </row>
    <row r="897" spans="3:4">
      <c r="C897" s="19"/>
      <c r="D897" s="19"/>
    </row>
    <row r="898" spans="3:4">
      <c r="C898" s="19"/>
      <c r="D898" s="19"/>
    </row>
    <row r="899" spans="3:4">
      <c r="C899" s="19"/>
      <c r="D899" s="19"/>
    </row>
    <row r="900" spans="3:4">
      <c r="C900" s="19"/>
      <c r="D900" s="19"/>
    </row>
    <row r="901" spans="3:4">
      <c r="C901" s="19"/>
      <c r="D901" s="19"/>
    </row>
    <row r="902" spans="3:4">
      <c r="C902" s="19"/>
      <c r="D902" s="19"/>
    </row>
    <row r="903" spans="3:4">
      <c r="C903" s="19"/>
      <c r="D903" s="19"/>
    </row>
    <row r="904" spans="3:4">
      <c r="C904" s="19"/>
      <c r="D904" s="19"/>
    </row>
    <row r="905" spans="3:4">
      <c r="C905" s="19"/>
      <c r="D905" s="19"/>
    </row>
    <row r="906" spans="3:4">
      <c r="C906" s="19"/>
      <c r="D906" s="19"/>
    </row>
    <row r="907" spans="3:4">
      <c r="C907" s="19"/>
      <c r="D907" s="19"/>
    </row>
    <row r="908" spans="3:4">
      <c r="C908" s="19"/>
      <c r="D908" s="19"/>
    </row>
    <row r="909" spans="3:4">
      <c r="C909" s="19"/>
      <c r="D909" s="19"/>
    </row>
    <row r="910" spans="3:4">
      <c r="C910" s="19"/>
      <c r="D910" s="19"/>
    </row>
    <row r="911" spans="3:4">
      <c r="C911" s="19"/>
      <c r="D911" s="19"/>
    </row>
    <row r="912" spans="3:4">
      <c r="C912" s="19"/>
      <c r="D912" s="19"/>
    </row>
    <row r="913" spans="3:4">
      <c r="C913" s="19"/>
      <c r="D913" s="19"/>
    </row>
    <row r="914" spans="3:4">
      <c r="C914" s="19"/>
      <c r="D914" s="19"/>
    </row>
    <row r="915" spans="3:4">
      <c r="C915" s="19"/>
      <c r="D915" s="19"/>
    </row>
    <row r="916" spans="3:4">
      <c r="C916" s="19"/>
      <c r="D916" s="19"/>
    </row>
    <row r="917" spans="3:4">
      <c r="C917" s="19"/>
      <c r="D917" s="19"/>
    </row>
    <row r="918" spans="3:4">
      <c r="C918" s="19"/>
      <c r="D918" s="19"/>
    </row>
    <row r="919" spans="3:4">
      <c r="C919" s="19"/>
      <c r="D919" s="19"/>
    </row>
    <row r="920" spans="3:4">
      <c r="C920" s="19"/>
      <c r="D920" s="19"/>
    </row>
    <row r="921" spans="3:4">
      <c r="C921" s="19"/>
      <c r="D921" s="19"/>
    </row>
    <row r="922" spans="3:4">
      <c r="C922" s="19"/>
      <c r="D922" s="19"/>
    </row>
    <row r="923" spans="3:4">
      <c r="C923" s="19"/>
      <c r="D923" s="19"/>
    </row>
    <row r="924" spans="3:4">
      <c r="C924" s="19"/>
      <c r="D924" s="19"/>
    </row>
    <row r="925" spans="3:4">
      <c r="C925" s="19"/>
      <c r="D925" s="19"/>
    </row>
    <row r="926" spans="3:4">
      <c r="C926" s="19"/>
      <c r="D926" s="19"/>
    </row>
    <row r="927" spans="3:4">
      <c r="C927" s="19"/>
      <c r="D927" s="19"/>
    </row>
    <row r="928" spans="3:4">
      <c r="C928" s="19"/>
      <c r="D928" s="19"/>
    </row>
    <row r="929" spans="3:4">
      <c r="C929" s="19"/>
      <c r="D929" s="19"/>
    </row>
    <row r="930" spans="3:4">
      <c r="C930" s="19"/>
      <c r="D930" s="19"/>
    </row>
    <row r="931" spans="3:4">
      <c r="C931" s="19"/>
      <c r="D931" s="19"/>
    </row>
    <row r="932" spans="3:4">
      <c r="C932" s="19"/>
      <c r="D932" s="19"/>
    </row>
    <row r="933" spans="3:4">
      <c r="C933" s="19"/>
      <c r="D933" s="19"/>
    </row>
    <row r="934" spans="3:4">
      <c r="C934" s="19"/>
      <c r="D934" s="19"/>
    </row>
    <row r="935" spans="3:4">
      <c r="C935" s="19"/>
      <c r="D935" s="19"/>
    </row>
    <row r="936" spans="3:4">
      <c r="C936" s="19"/>
      <c r="D936" s="19"/>
    </row>
    <row r="937" spans="3:4">
      <c r="C937" s="19"/>
      <c r="D937" s="19"/>
    </row>
    <row r="938" spans="3:4">
      <c r="C938" s="19"/>
      <c r="D938" s="19"/>
    </row>
    <row r="939" spans="3:4">
      <c r="C939" s="19"/>
      <c r="D939" s="19"/>
    </row>
    <row r="940" spans="3:4">
      <c r="C940" s="19"/>
      <c r="D940" s="19"/>
    </row>
    <row r="941" spans="3:4">
      <c r="C941" s="19"/>
      <c r="D941" s="19"/>
    </row>
    <row r="942" spans="3:4">
      <c r="C942" s="19"/>
      <c r="D942" s="19"/>
    </row>
    <row r="943" spans="3:4">
      <c r="C943" s="19"/>
      <c r="D943" s="19"/>
    </row>
    <row r="944" spans="3:4">
      <c r="C944" s="19"/>
      <c r="D944" s="19"/>
    </row>
    <row r="945" spans="3:4">
      <c r="C945" s="19"/>
      <c r="D945" s="19"/>
    </row>
    <row r="946" spans="3:4">
      <c r="C946" s="19"/>
      <c r="D946" s="19"/>
    </row>
    <row r="947" spans="3:4">
      <c r="C947" s="19"/>
      <c r="D947" s="19"/>
    </row>
    <row r="948" spans="3:4">
      <c r="C948" s="19"/>
      <c r="D948" s="19"/>
    </row>
    <row r="949" spans="3:4">
      <c r="C949" s="19"/>
      <c r="D949" s="19"/>
    </row>
    <row r="950" spans="3:4">
      <c r="C950" s="19"/>
      <c r="D950" s="19"/>
    </row>
    <row r="951" spans="3:4">
      <c r="C951" s="19"/>
      <c r="D951" s="19"/>
    </row>
    <row r="952" spans="3:4">
      <c r="C952" s="19"/>
      <c r="D952" s="19"/>
    </row>
    <row r="953" spans="3:4">
      <c r="C953" s="19"/>
      <c r="D953" s="19"/>
    </row>
    <row r="954" spans="3:4">
      <c r="C954" s="19"/>
      <c r="D954" s="19"/>
    </row>
    <row r="955" spans="3:4">
      <c r="C955" s="19"/>
      <c r="D955" s="19"/>
    </row>
    <row r="956" spans="3:4">
      <c r="C956" s="19"/>
      <c r="D956" s="19"/>
    </row>
    <row r="957" spans="3:4">
      <c r="C957" s="19"/>
      <c r="D957" s="19"/>
    </row>
    <row r="958" spans="3:4">
      <c r="C958" s="19"/>
      <c r="D958" s="19"/>
    </row>
    <row r="959" spans="3:4">
      <c r="C959" s="19"/>
      <c r="D959" s="19"/>
    </row>
    <row r="960" spans="3:4">
      <c r="C960" s="19"/>
      <c r="D960" s="19"/>
    </row>
    <row r="961" spans="3:4">
      <c r="C961" s="19"/>
      <c r="D961" s="19"/>
    </row>
    <row r="962" spans="3:4">
      <c r="C962" s="19"/>
      <c r="D962" s="19"/>
    </row>
    <row r="963" spans="3:4">
      <c r="C963" s="19"/>
      <c r="D963" s="19"/>
    </row>
    <row r="964" spans="3:4">
      <c r="C964" s="19"/>
      <c r="D964" s="19"/>
    </row>
    <row r="965" spans="3:4">
      <c r="C965" s="19"/>
      <c r="D965" s="19"/>
    </row>
    <row r="966" spans="3:4">
      <c r="C966" s="19"/>
      <c r="D966" s="19"/>
    </row>
    <row r="967" spans="3:4">
      <c r="C967" s="19"/>
      <c r="D967" s="19"/>
    </row>
    <row r="968" spans="3:4">
      <c r="C968" s="19"/>
      <c r="D968" s="19"/>
    </row>
    <row r="969" spans="3:4">
      <c r="C969" s="19"/>
      <c r="D969" s="19"/>
    </row>
    <row r="970" spans="3:4">
      <c r="C970" s="19"/>
      <c r="D970" s="19"/>
    </row>
    <row r="971" spans="3:4">
      <c r="C971" s="19"/>
      <c r="D971" s="19"/>
    </row>
    <row r="972" spans="3:4">
      <c r="C972" s="19"/>
      <c r="D972" s="19"/>
    </row>
    <row r="973" spans="3:4">
      <c r="C973" s="19"/>
      <c r="D973" s="19"/>
    </row>
    <row r="974" spans="3:4">
      <c r="C974" s="19"/>
      <c r="D974" s="19"/>
    </row>
    <row r="975" spans="3:4">
      <c r="C975" s="19"/>
      <c r="D975" s="19"/>
    </row>
    <row r="976" spans="3:4">
      <c r="C976" s="19"/>
      <c r="D976" s="19"/>
    </row>
    <row r="977" spans="3:4">
      <c r="C977" s="19"/>
      <c r="D977" s="19"/>
    </row>
    <row r="978" spans="3:4">
      <c r="C978" s="19"/>
      <c r="D978" s="19"/>
    </row>
    <row r="979" spans="3:4">
      <c r="C979" s="19"/>
      <c r="D979" s="19"/>
    </row>
    <row r="980" spans="3:4">
      <c r="C980" s="19"/>
      <c r="D980" s="19"/>
    </row>
    <row r="981" spans="3:4">
      <c r="C981" s="19"/>
      <c r="D981" s="19"/>
    </row>
    <row r="982" spans="3:4">
      <c r="C982" s="19"/>
      <c r="D982" s="19"/>
    </row>
    <row r="983" spans="3:4">
      <c r="C983" s="19"/>
      <c r="D983" s="19"/>
    </row>
    <row r="984" spans="3:4">
      <c r="C984" s="19"/>
      <c r="D984" s="19"/>
    </row>
    <row r="985" spans="3:4">
      <c r="C985" s="19"/>
      <c r="D985" s="19"/>
    </row>
    <row r="986" spans="3:4">
      <c r="C986" s="19"/>
      <c r="D986" s="19"/>
    </row>
    <row r="987" spans="3:4">
      <c r="C987" s="19"/>
      <c r="D987" s="19"/>
    </row>
    <row r="988" spans="3:4">
      <c r="C988" s="19"/>
      <c r="D988" s="19"/>
    </row>
    <row r="989" spans="3:4">
      <c r="C989" s="19"/>
      <c r="D989" s="19"/>
    </row>
    <row r="990" spans="3:4">
      <c r="C990" s="19"/>
      <c r="D990" s="19"/>
    </row>
    <row r="991" spans="3:4">
      <c r="C991" s="19"/>
      <c r="D991" s="19"/>
    </row>
    <row r="992" spans="3:4">
      <c r="C992" s="19"/>
      <c r="D992" s="19"/>
    </row>
    <row r="993" spans="3:4">
      <c r="C993" s="19"/>
      <c r="D993" s="19"/>
    </row>
    <row r="994" spans="3:4">
      <c r="C994" s="19"/>
      <c r="D994" s="19"/>
    </row>
    <row r="995" spans="3:4">
      <c r="C995" s="19"/>
      <c r="D995" s="19"/>
    </row>
    <row r="996" spans="3:4">
      <c r="C996" s="19"/>
      <c r="D996" s="19"/>
    </row>
    <row r="997" spans="3:4">
      <c r="C997" s="19"/>
      <c r="D997" s="19"/>
    </row>
    <row r="998" spans="3:4">
      <c r="C998" s="19"/>
      <c r="D998" s="19"/>
    </row>
    <row r="999" spans="3:4">
      <c r="C999" s="19"/>
      <c r="D999" s="19"/>
    </row>
    <row r="1000" spans="3:4">
      <c r="C1000" s="19"/>
      <c r="D1000" s="19"/>
    </row>
    <row r="1001" spans="3:4">
      <c r="C1001" s="19"/>
      <c r="D1001" s="19"/>
    </row>
    <row r="1002" spans="3:4">
      <c r="C1002" s="19"/>
      <c r="D1002" s="19"/>
    </row>
    <row r="1003" spans="3:4">
      <c r="C1003" s="19"/>
      <c r="D1003" s="19"/>
    </row>
    <row r="1004" spans="3:4">
      <c r="C1004" s="19"/>
      <c r="D1004" s="19"/>
    </row>
    <row r="1005" spans="3:4">
      <c r="C1005" s="19"/>
      <c r="D1005" s="19"/>
    </row>
    <row r="1006" spans="3:4">
      <c r="C1006" s="19"/>
      <c r="D1006" s="19"/>
    </row>
    <row r="1007" spans="3:4">
      <c r="C1007" s="19"/>
      <c r="D1007" s="19"/>
    </row>
    <row r="1008" spans="3:4">
      <c r="C1008" s="19"/>
      <c r="D1008" s="19"/>
    </row>
    <row r="1009" spans="3:4">
      <c r="C1009" s="19"/>
      <c r="D1009" s="19"/>
    </row>
    <row r="1010" spans="3:4">
      <c r="C1010" s="19"/>
      <c r="D1010" s="19"/>
    </row>
    <row r="1011" spans="3:4">
      <c r="C1011" s="19"/>
      <c r="D1011" s="19"/>
    </row>
    <row r="1012" spans="3:4">
      <c r="C1012" s="19"/>
      <c r="D1012" s="19"/>
    </row>
    <row r="1013" spans="3:4">
      <c r="C1013" s="19"/>
      <c r="D1013" s="19"/>
    </row>
    <row r="1014" spans="3:4">
      <c r="C1014" s="19"/>
      <c r="D1014" s="19"/>
    </row>
    <row r="1015" spans="3:4">
      <c r="C1015" s="19"/>
      <c r="D1015" s="19"/>
    </row>
    <row r="1016" spans="3:4">
      <c r="C1016" s="19"/>
      <c r="D1016" s="19"/>
    </row>
    <row r="1017" spans="3:4">
      <c r="C1017" s="19"/>
      <c r="D1017" s="19"/>
    </row>
    <row r="1018" spans="3:4">
      <c r="C1018" s="19"/>
      <c r="D1018" s="19"/>
    </row>
    <row r="1019" spans="3:4">
      <c r="C1019" s="19"/>
      <c r="D1019" s="19"/>
    </row>
    <row r="1020" spans="3:4">
      <c r="C1020" s="19"/>
      <c r="D1020" s="19"/>
    </row>
    <row r="1021" spans="3:4">
      <c r="C1021" s="19"/>
      <c r="D1021" s="19"/>
    </row>
    <row r="1022" spans="3:4">
      <c r="C1022" s="19"/>
      <c r="D1022" s="19"/>
    </row>
    <row r="1023" spans="3:4">
      <c r="C1023" s="19"/>
      <c r="D1023" s="19"/>
    </row>
    <row r="1024" spans="3:4">
      <c r="C1024" s="19"/>
      <c r="D1024" s="19"/>
    </row>
    <row r="1025" spans="3:4">
      <c r="C1025" s="19"/>
      <c r="D1025" s="19"/>
    </row>
    <row r="1026" spans="3:4">
      <c r="C1026" s="19"/>
      <c r="D1026" s="19"/>
    </row>
    <row r="1027" spans="3:4">
      <c r="C1027" s="19"/>
      <c r="D1027" s="19"/>
    </row>
    <row r="1028" spans="3:4">
      <c r="C1028" s="19"/>
      <c r="D1028" s="19"/>
    </row>
    <row r="1029" spans="3:4">
      <c r="C1029" s="19"/>
      <c r="D1029" s="19"/>
    </row>
    <row r="1030" spans="3:4">
      <c r="C1030" s="19"/>
      <c r="D1030" s="19"/>
    </row>
    <row r="1031" spans="3:4">
      <c r="C1031" s="19"/>
      <c r="D1031" s="19"/>
    </row>
    <row r="1032" spans="3:4">
      <c r="C1032" s="19"/>
      <c r="D1032" s="19"/>
    </row>
    <row r="1033" spans="3:4">
      <c r="C1033" s="19"/>
      <c r="D1033" s="19"/>
    </row>
    <row r="1034" spans="3:4">
      <c r="C1034" s="19"/>
      <c r="D1034" s="19"/>
    </row>
    <row r="1035" spans="3:4">
      <c r="C1035" s="19"/>
      <c r="D1035" s="19"/>
    </row>
    <row r="1036" spans="3:4">
      <c r="C1036" s="19"/>
      <c r="D1036" s="19"/>
    </row>
    <row r="1037" spans="3:4">
      <c r="C1037" s="19"/>
      <c r="D1037" s="19"/>
    </row>
    <row r="1038" spans="3:4">
      <c r="C1038" s="19"/>
      <c r="D1038" s="19"/>
    </row>
    <row r="1039" spans="3:4">
      <c r="C1039" s="19"/>
      <c r="D1039" s="19"/>
    </row>
    <row r="1040" spans="3:4">
      <c r="C1040" s="19"/>
      <c r="D1040" s="19"/>
    </row>
    <row r="1041" spans="3:4">
      <c r="C1041" s="19"/>
      <c r="D1041" s="19"/>
    </row>
    <row r="1042" spans="3:4">
      <c r="C1042" s="19"/>
      <c r="D1042" s="19"/>
    </row>
    <row r="1043" spans="3:4">
      <c r="C1043" s="19"/>
      <c r="D1043" s="19"/>
    </row>
    <row r="1044" spans="3:4">
      <c r="C1044" s="19"/>
      <c r="D1044" s="19"/>
    </row>
    <row r="1045" spans="3:4">
      <c r="C1045" s="19"/>
      <c r="D1045" s="19"/>
    </row>
    <row r="1046" spans="3:4">
      <c r="C1046" s="19"/>
      <c r="D1046" s="19"/>
    </row>
    <row r="1047" spans="3:4">
      <c r="C1047" s="19"/>
      <c r="D1047" s="19"/>
    </row>
    <row r="1048" spans="3:4">
      <c r="C1048" s="19"/>
      <c r="D1048" s="19"/>
    </row>
    <row r="1049" spans="3:4">
      <c r="C1049" s="19"/>
      <c r="D1049" s="19"/>
    </row>
    <row r="1050" spans="3:4">
      <c r="C1050" s="19"/>
      <c r="D1050" s="19"/>
    </row>
    <row r="1051" spans="3:4">
      <c r="C1051" s="19"/>
      <c r="D1051" s="19"/>
    </row>
    <row r="1052" spans="3:4">
      <c r="C1052" s="19"/>
      <c r="D1052" s="19"/>
    </row>
    <row r="1053" spans="3:4">
      <c r="C1053" s="19"/>
      <c r="D1053" s="19"/>
    </row>
    <row r="1054" spans="3:4">
      <c r="C1054" s="19"/>
      <c r="D1054" s="19"/>
    </row>
    <row r="1055" spans="3:4">
      <c r="C1055" s="19"/>
      <c r="D1055" s="19"/>
    </row>
    <row r="1056" spans="3:4">
      <c r="C1056" s="19"/>
      <c r="D1056" s="19"/>
    </row>
    <row r="1057" spans="3:4">
      <c r="C1057" s="19"/>
      <c r="D1057" s="19"/>
    </row>
    <row r="1058" spans="3:4">
      <c r="C1058" s="19"/>
      <c r="D1058" s="19"/>
    </row>
    <row r="1059" spans="3:4">
      <c r="C1059" s="19"/>
      <c r="D1059" s="19"/>
    </row>
    <row r="1060" spans="3:4">
      <c r="C1060" s="19"/>
      <c r="D1060" s="19"/>
    </row>
    <row r="1061" spans="3:4">
      <c r="C1061" s="19"/>
      <c r="D1061" s="19"/>
    </row>
    <row r="1062" spans="3:4">
      <c r="C1062" s="19"/>
      <c r="D1062" s="19"/>
    </row>
    <row r="1063" spans="3:4">
      <c r="C1063" s="19"/>
      <c r="D1063" s="19"/>
    </row>
    <row r="1064" spans="3:4">
      <c r="C1064" s="19"/>
      <c r="D1064" s="19"/>
    </row>
    <row r="1065" spans="3:4">
      <c r="C1065" s="19"/>
      <c r="D1065" s="19"/>
    </row>
    <row r="1066" spans="3:4">
      <c r="C1066" s="19"/>
      <c r="D1066" s="19"/>
    </row>
    <row r="1067" spans="3:4">
      <c r="C1067" s="19"/>
      <c r="D1067" s="19"/>
    </row>
    <row r="1068" spans="3:4">
      <c r="C1068" s="19"/>
      <c r="D1068" s="19"/>
    </row>
    <row r="1069" spans="3:4">
      <c r="C1069" s="19"/>
      <c r="D1069" s="19"/>
    </row>
    <row r="1070" spans="3:4">
      <c r="C1070" s="19"/>
      <c r="D1070" s="19"/>
    </row>
    <row r="1071" spans="3:4">
      <c r="C1071" s="19"/>
      <c r="D1071" s="19"/>
    </row>
    <row r="1072" spans="3:4">
      <c r="C1072" s="19"/>
      <c r="D1072" s="19"/>
    </row>
    <row r="1073" spans="3:4">
      <c r="C1073" s="19"/>
      <c r="D1073" s="19"/>
    </row>
    <row r="1074" spans="3:4">
      <c r="C1074" s="19"/>
      <c r="D1074" s="19"/>
    </row>
    <row r="1075" spans="3:4">
      <c r="C1075" s="19"/>
      <c r="D1075" s="19"/>
    </row>
    <row r="1076" spans="3:4">
      <c r="C1076" s="19"/>
      <c r="D1076" s="19"/>
    </row>
    <row r="1077" spans="3:4">
      <c r="C1077" s="19"/>
      <c r="D1077" s="19"/>
    </row>
    <row r="1078" spans="3:4">
      <c r="C1078" s="19"/>
      <c r="D1078" s="19"/>
    </row>
    <row r="1079" spans="3:4">
      <c r="C1079" s="19"/>
      <c r="D1079" s="19"/>
    </row>
    <row r="1080" spans="3:4">
      <c r="C1080" s="19"/>
      <c r="D1080" s="19"/>
    </row>
    <row r="1081" spans="3:4">
      <c r="C1081" s="19"/>
      <c r="D1081" s="19"/>
    </row>
    <row r="1082" spans="3:4">
      <c r="C1082" s="19"/>
      <c r="D1082" s="19"/>
    </row>
    <row r="1083" spans="3:4">
      <c r="C1083" s="19"/>
      <c r="D1083" s="19"/>
    </row>
    <row r="1084" spans="3:4">
      <c r="C1084" s="19"/>
      <c r="D1084" s="19"/>
    </row>
    <row r="1085" spans="3:4">
      <c r="C1085" s="19"/>
      <c r="D1085" s="19"/>
    </row>
    <row r="1086" spans="3:4">
      <c r="C1086" s="19"/>
      <c r="D1086" s="19"/>
    </row>
    <row r="1087" spans="3:4">
      <c r="C1087" s="19"/>
      <c r="D1087" s="19"/>
    </row>
    <row r="1088" spans="3:4">
      <c r="C1088" s="19"/>
      <c r="D1088" s="19"/>
    </row>
    <row r="1089" spans="3:4">
      <c r="C1089" s="19"/>
      <c r="D1089" s="19"/>
    </row>
    <row r="1090" spans="3:4">
      <c r="C1090" s="19"/>
      <c r="D1090" s="19"/>
    </row>
    <row r="1091" spans="3:4">
      <c r="C1091" s="19"/>
      <c r="D1091" s="19"/>
    </row>
    <row r="1092" spans="3:4">
      <c r="C1092" s="19"/>
      <c r="D1092" s="19"/>
    </row>
    <row r="1093" spans="3:4">
      <c r="C1093" s="19"/>
      <c r="D1093" s="19"/>
    </row>
    <row r="1094" spans="3:4">
      <c r="C1094" s="19"/>
      <c r="D1094" s="19"/>
    </row>
    <row r="1095" spans="3:4">
      <c r="C1095" s="19"/>
      <c r="D1095" s="19"/>
    </row>
    <row r="1096" spans="3:4">
      <c r="C1096" s="19"/>
      <c r="D1096" s="19"/>
    </row>
    <row r="1097" spans="3:4">
      <c r="C1097" s="19"/>
      <c r="D1097" s="19"/>
    </row>
    <row r="1098" spans="3:4">
      <c r="C1098" s="19"/>
      <c r="D1098" s="19"/>
    </row>
    <row r="1099" spans="3:4">
      <c r="C1099" s="19"/>
      <c r="D1099" s="19"/>
    </row>
    <row r="1100" spans="3:4">
      <c r="C1100" s="19"/>
      <c r="D1100" s="19"/>
    </row>
    <row r="1101" spans="3:4">
      <c r="C1101" s="19"/>
      <c r="D1101" s="19"/>
    </row>
    <row r="1102" spans="3:4">
      <c r="C1102" s="19"/>
      <c r="D1102" s="19"/>
    </row>
    <row r="1103" spans="3:4">
      <c r="C1103" s="19"/>
      <c r="D1103" s="19"/>
    </row>
    <row r="1104" spans="3:4">
      <c r="C1104" s="19"/>
      <c r="D1104" s="19"/>
    </row>
    <row r="1105" spans="3:4">
      <c r="C1105" s="19"/>
      <c r="D1105" s="19"/>
    </row>
    <row r="1106" spans="3:4">
      <c r="C1106" s="19"/>
      <c r="D1106" s="19"/>
    </row>
    <row r="1107" spans="3:4">
      <c r="C1107" s="19"/>
      <c r="D1107" s="19"/>
    </row>
    <row r="1108" spans="3:4">
      <c r="C1108" s="19"/>
      <c r="D1108" s="19"/>
    </row>
    <row r="1109" spans="3:4">
      <c r="C1109" s="19"/>
      <c r="D1109" s="19"/>
    </row>
    <row r="1110" spans="3:4">
      <c r="C1110" s="19"/>
      <c r="D1110" s="19"/>
    </row>
    <row r="1111" spans="3:4">
      <c r="C1111" s="19"/>
      <c r="D1111" s="19"/>
    </row>
    <row r="1112" spans="3:4">
      <c r="C1112" s="19"/>
      <c r="D1112" s="19"/>
    </row>
    <row r="1113" spans="3:4">
      <c r="C1113" s="19"/>
      <c r="D1113" s="19"/>
    </row>
    <row r="1114" spans="3:4">
      <c r="C1114" s="19"/>
      <c r="D1114" s="19"/>
    </row>
    <row r="1115" spans="3:4">
      <c r="C1115" s="19"/>
      <c r="D1115" s="19"/>
    </row>
    <row r="1116" spans="3:4">
      <c r="C1116" s="19"/>
      <c r="D1116" s="19"/>
    </row>
    <row r="1117" spans="3:4">
      <c r="C1117" s="19"/>
      <c r="D1117" s="19"/>
    </row>
    <row r="1118" spans="3:4">
      <c r="C1118" s="19"/>
      <c r="D1118" s="19"/>
    </row>
    <row r="1119" spans="3:4">
      <c r="C1119" s="19"/>
      <c r="D1119" s="19"/>
    </row>
    <row r="1120" spans="3:4">
      <c r="C1120" s="19"/>
      <c r="D1120" s="19"/>
    </row>
    <row r="1121" spans="3:4">
      <c r="C1121" s="19"/>
      <c r="D1121" s="19"/>
    </row>
    <row r="1122" spans="3:4">
      <c r="C1122" s="19"/>
      <c r="D1122" s="19"/>
    </row>
    <row r="1123" spans="3:4">
      <c r="C1123" s="19"/>
      <c r="D1123" s="19"/>
    </row>
    <row r="1124" spans="3:4">
      <c r="C1124" s="19"/>
      <c r="D1124" s="19"/>
    </row>
    <row r="1125" spans="3:4">
      <c r="C1125" s="19"/>
      <c r="D1125" s="19"/>
    </row>
    <row r="1126" spans="3:4">
      <c r="C1126" s="19"/>
      <c r="D1126" s="19"/>
    </row>
    <row r="1127" spans="3:4">
      <c r="C1127" s="19"/>
      <c r="D1127" s="19"/>
    </row>
    <row r="1128" spans="3:4">
      <c r="C1128" s="19"/>
      <c r="D1128" s="19"/>
    </row>
    <row r="1129" spans="3:4">
      <c r="C1129" s="19"/>
      <c r="D1129" s="19"/>
    </row>
    <row r="1130" spans="3:4">
      <c r="C1130" s="19"/>
      <c r="D1130" s="19"/>
    </row>
    <row r="1131" spans="3:4">
      <c r="C1131" s="19"/>
      <c r="D1131" s="19"/>
    </row>
    <row r="1132" spans="3:4">
      <c r="C1132" s="19"/>
      <c r="D1132" s="19"/>
    </row>
    <row r="1133" spans="3:4">
      <c r="C1133" s="19"/>
      <c r="D1133" s="19"/>
    </row>
    <row r="1134" spans="3:4">
      <c r="C1134" s="19"/>
      <c r="D1134" s="19"/>
    </row>
    <row r="1135" spans="3:4">
      <c r="C1135" s="19"/>
      <c r="D1135" s="19"/>
    </row>
    <row r="1136" spans="3:4">
      <c r="C1136" s="19"/>
      <c r="D1136" s="19"/>
    </row>
    <row r="1137" spans="3:4">
      <c r="C1137" s="19"/>
      <c r="D1137" s="19"/>
    </row>
    <row r="1138" spans="3:4">
      <c r="C1138" s="19"/>
      <c r="D1138" s="19"/>
    </row>
    <row r="1139" spans="3:4">
      <c r="C1139" s="19"/>
      <c r="D1139" s="19"/>
    </row>
    <row r="1140" spans="3:4">
      <c r="C1140" s="19"/>
      <c r="D1140" s="19"/>
    </row>
    <row r="1141" spans="3:4">
      <c r="C1141" s="19"/>
      <c r="D1141" s="19"/>
    </row>
    <row r="1142" spans="3:4">
      <c r="C1142" s="19"/>
      <c r="D1142" s="19"/>
    </row>
    <row r="1143" spans="3:4">
      <c r="C1143" s="19"/>
      <c r="D1143" s="19"/>
    </row>
    <row r="1144" spans="3:4">
      <c r="C1144" s="19"/>
      <c r="D1144" s="19"/>
    </row>
    <row r="1145" spans="3:4">
      <c r="C1145" s="19"/>
      <c r="D1145" s="19"/>
    </row>
    <row r="1146" spans="3:4">
      <c r="C1146" s="19"/>
      <c r="D1146" s="19"/>
    </row>
    <row r="1147" spans="3:4">
      <c r="C1147" s="19"/>
      <c r="D1147" s="19"/>
    </row>
    <row r="1148" spans="3:4">
      <c r="C1148" s="19"/>
      <c r="D1148" s="19"/>
    </row>
    <row r="1149" spans="3:4">
      <c r="C1149" s="19"/>
      <c r="D1149" s="19"/>
    </row>
    <row r="1150" spans="3:4">
      <c r="C1150" s="19"/>
      <c r="D1150" s="19"/>
    </row>
    <row r="1151" spans="3:4">
      <c r="C1151" s="19"/>
      <c r="D1151" s="19"/>
    </row>
    <row r="1152" spans="3:4">
      <c r="C1152" s="19"/>
      <c r="D1152" s="19"/>
    </row>
    <row r="1153" spans="3:4">
      <c r="C1153" s="19"/>
      <c r="D1153" s="19"/>
    </row>
    <row r="1154" spans="3:4">
      <c r="C1154" s="19"/>
      <c r="D1154" s="19"/>
    </row>
    <row r="1155" spans="3:4">
      <c r="C1155" s="19"/>
      <c r="D1155" s="19"/>
    </row>
    <row r="1156" spans="3:4">
      <c r="C1156" s="19"/>
      <c r="D1156" s="19"/>
    </row>
    <row r="1157" spans="3:4">
      <c r="C1157" s="19"/>
      <c r="D1157" s="19"/>
    </row>
    <row r="1158" spans="3:4">
      <c r="C1158" s="19"/>
      <c r="D1158" s="19"/>
    </row>
    <row r="1159" spans="3:4">
      <c r="C1159" s="19"/>
      <c r="D1159" s="19"/>
    </row>
    <row r="1160" spans="3:4">
      <c r="C1160" s="19"/>
      <c r="D1160" s="19"/>
    </row>
    <row r="1161" spans="3:4">
      <c r="C1161" s="19"/>
      <c r="D1161" s="19"/>
    </row>
    <row r="1162" spans="3:4">
      <c r="C1162" s="19"/>
      <c r="D1162" s="19"/>
    </row>
    <row r="1163" spans="3:4">
      <c r="C1163" s="19"/>
      <c r="D1163" s="19"/>
    </row>
    <row r="1164" spans="3:4">
      <c r="C1164" s="19"/>
      <c r="D1164" s="19"/>
    </row>
    <row r="1165" spans="3:4">
      <c r="C1165" s="19"/>
      <c r="D1165" s="19"/>
    </row>
    <row r="1166" spans="3:4">
      <c r="C1166" s="19"/>
      <c r="D1166" s="19"/>
    </row>
    <row r="1167" spans="3:4">
      <c r="C1167" s="19"/>
      <c r="D1167" s="19"/>
    </row>
    <row r="1168" spans="3:4">
      <c r="C1168" s="19"/>
      <c r="D1168" s="19"/>
    </row>
    <row r="1169" spans="3:4">
      <c r="C1169" s="19"/>
      <c r="D1169" s="19"/>
    </row>
    <row r="1170" spans="3:4">
      <c r="C1170" s="19"/>
      <c r="D1170" s="19"/>
    </row>
    <row r="1171" spans="3:4">
      <c r="C1171" s="19"/>
      <c r="D1171" s="19"/>
    </row>
    <row r="1172" spans="3:4">
      <c r="C1172" s="19"/>
      <c r="D1172" s="19"/>
    </row>
    <row r="1173" spans="3:4">
      <c r="C1173" s="19"/>
      <c r="D1173" s="19"/>
    </row>
    <row r="1174" spans="3:4">
      <c r="C1174" s="19"/>
      <c r="D1174" s="19"/>
    </row>
    <row r="1175" spans="3:4">
      <c r="C1175" s="19"/>
      <c r="D1175" s="19"/>
    </row>
    <row r="1176" spans="3:4">
      <c r="C1176" s="19"/>
      <c r="D1176" s="19"/>
    </row>
    <row r="1177" spans="3:4">
      <c r="C1177" s="19"/>
      <c r="D1177" s="19"/>
    </row>
    <row r="1178" spans="3:4">
      <c r="C1178" s="19"/>
      <c r="D1178" s="19"/>
    </row>
    <row r="1179" spans="3:4">
      <c r="C1179" s="19"/>
      <c r="D1179" s="19"/>
    </row>
    <row r="1180" spans="3:4">
      <c r="C1180" s="19"/>
      <c r="D1180" s="19"/>
    </row>
    <row r="1181" spans="3:4">
      <c r="C1181" s="19"/>
      <c r="D1181" s="19"/>
    </row>
    <row r="1182" spans="3:4">
      <c r="C1182" s="19"/>
      <c r="D1182" s="19"/>
    </row>
    <row r="1183" spans="3:4">
      <c r="C1183" s="19"/>
      <c r="D1183" s="19"/>
    </row>
    <row r="1184" spans="3:4">
      <c r="C1184" s="19"/>
      <c r="D1184" s="19"/>
    </row>
    <row r="1185" spans="3:4">
      <c r="C1185" s="19"/>
      <c r="D1185" s="19"/>
    </row>
    <row r="1186" spans="3:4">
      <c r="C1186" s="19"/>
      <c r="D1186" s="19"/>
    </row>
    <row r="1187" spans="3:4">
      <c r="C1187" s="19"/>
      <c r="D1187" s="19"/>
    </row>
    <row r="1188" spans="3:4">
      <c r="C1188" s="19"/>
      <c r="D1188" s="19"/>
    </row>
    <row r="1189" spans="3:4">
      <c r="C1189" s="19"/>
      <c r="D1189" s="19"/>
    </row>
    <row r="1190" spans="3:4">
      <c r="C1190" s="19"/>
      <c r="D1190" s="19"/>
    </row>
    <row r="1191" spans="3:4">
      <c r="C1191" s="19"/>
      <c r="D1191" s="19"/>
    </row>
    <row r="1192" spans="3:4">
      <c r="C1192" s="19"/>
      <c r="D1192" s="19"/>
    </row>
    <row r="1193" spans="3:4">
      <c r="C1193" s="19"/>
      <c r="D1193" s="19"/>
    </row>
    <row r="1194" spans="3:4">
      <c r="C1194" s="19"/>
      <c r="D1194" s="19"/>
    </row>
    <row r="1195" spans="3:4">
      <c r="C1195" s="19"/>
      <c r="D1195" s="19"/>
    </row>
    <row r="1196" spans="3:4">
      <c r="C1196" s="19"/>
      <c r="D1196" s="19"/>
    </row>
    <row r="1197" spans="3:4">
      <c r="C1197" s="19"/>
      <c r="D1197" s="19"/>
    </row>
    <row r="1198" spans="3:4">
      <c r="C1198" s="19"/>
      <c r="D1198" s="19"/>
    </row>
    <row r="1199" spans="3:4">
      <c r="C1199" s="19"/>
      <c r="D1199" s="19"/>
    </row>
    <row r="1200" spans="3:4">
      <c r="C1200" s="19"/>
      <c r="D1200" s="19"/>
    </row>
    <row r="1201" spans="3:4">
      <c r="C1201" s="19"/>
      <c r="D1201" s="19"/>
    </row>
    <row r="1202" spans="3:4">
      <c r="C1202" s="19"/>
      <c r="D1202" s="19"/>
    </row>
    <row r="1203" spans="3:4">
      <c r="C1203" s="19"/>
      <c r="D1203" s="19"/>
    </row>
    <row r="1204" spans="3:4">
      <c r="C1204" s="19"/>
      <c r="D1204" s="19"/>
    </row>
    <row r="1205" spans="3:4">
      <c r="C1205" s="19"/>
      <c r="D1205" s="19"/>
    </row>
    <row r="1206" spans="3:4">
      <c r="C1206" s="19"/>
      <c r="D1206" s="19"/>
    </row>
    <row r="1207" spans="3:4">
      <c r="C1207" s="19"/>
      <c r="D1207" s="19"/>
    </row>
    <row r="1208" spans="3:4">
      <c r="C1208" s="19"/>
      <c r="D1208" s="19"/>
    </row>
    <row r="1209" spans="3:4">
      <c r="C1209" s="19"/>
      <c r="D1209" s="19"/>
    </row>
    <row r="1210" spans="3:4">
      <c r="C1210" s="19"/>
      <c r="D1210" s="19"/>
    </row>
    <row r="1211" spans="3:4">
      <c r="C1211" s="19"/>
      <c r="D1211" s="19"/>
    </row>
    <row r="1212" spans="3:4">
      <c r="C1212" s="19"/>
      <c r="D1212" s="19"/>
    </row>
    <row r="1213" spans="3:4">
      <c r="C1213" s="19"/>
      <c r="D1213" s="19"/>
    </row>
    <row r="1214" spans="3:4">
      <c r="C1214" s="19"/>
      <c r="D1214" s="19"/>
    </row>
    <row r="1215" spans="3:4">
      <c r="C1215" s="19"/>
      <c r="D1215" s="19"/>
    </row>
    <row r="1216" spans="3:4">
      <c r="C1216" s="19"/>
      <c r="D1216" s="19"/>
    </row>
    <row r="1217" spans="3:4">
      <c r="C1217" s="19"/>
      <c r="D1217" s="19"/>
    </row>
    <row r="1218" spans="3:4">
      <c r="C1218" s="19"/>
      <c r="D1218" s="19"/>
    </row>
    <row r="1219" spans="3:4">
      <c r="C1219" s="19"/>
      <c r="D1219" s="19"/>
    </row>
    <row r="1220" spans="3:4">
      <c r="C1220" s="19"/>
      <c r="D1220" s="19"/>
    </row>
    <row r="1221" spans="3:4">
      <c r="C1221" s="19"/>
      <c r="D1221" s="19"/>
    </row>
    <row r="1222" spans="3:4">
      <c r="C1222" s="19"/>
      <c r="D1222" s="19"/>
    </row>
    <row r="1223" spans="3:4">
      <c r="C1223" s="19"/>
      <c r="D1223" s="19"/>
    </row>
    <row r="1224" spans="3:4">
      <c r="C1224" s="19"/>
      <c r="D1224" s="19"/>
    </row>
    <row r="1225" spans="3:4">
      <c r="C1225" s="19"/>
      <c r="D1225" s="19"/>
    </row>
    <row r="1226" spans="3:4">
      <c r="C1226" s="19"/>
      <c r="D1226" s="19"/>
    </row>
    <row r="1227" spans="3:4">
      <c r="C1227" s="19"/>
      <c r="D1227" s="19"/>
    </row>
    <row r="1228" spans="3:4">
      <c r="C1228" s="19"/>
      <c r="D1228" s="19"/>
    </row>
    <row r="1229" spans="3:4">
      <c r="C1229" s="19"/>
      <c r="D1229" s="19"/>
    </row>
    <row r="1230" spans="3:4">
      <c r="C1230" s="19"/>
      <c r="D1230" s="19"/>
    </row>
    <row r="1231" spans="3:4">
      <c r="C1231" s="19"/>
      <c r="D1231" s="19"/>
    </row>
    <row r="1232" spans="3:4">
      <c r="C1232" s="19"/>
      <c r="D1232" s="19"/>
    </row>
    <row r="1233" spans="3:4">
      <c r="C1233" s="19"/>
      <c r="D1233" s="19"/>
    </row>
    <row r="1234" spans="3:4">
      <c r="C1234" s="19"/>
      <c r="D1234" s="19"/>
    </row>
    <row r="1235" spans="3:4">
      <c r="C1235" s="19"/>
      <c r="D1235" s="19"/>
    </row>
    <row r="1236" spans="3:4">
      <c r="C1236" s="19"/>
      <c r="D1236" s="19"/>
    </row>
    <row r="1237" spans="3:4">
      <c r="C1237" s="19"/>
      <c r="D1237" s="19"/>
    </row>
    <row r="1238" spans="3:4">
      <c r="C1238" s="19"/>
      <c r="D1238" s="19"/>
    </row>
    <row r="1239" spans="3:4">
      <c r="C1239" s="19"/>
      <c r="D1239" s="19"/>
    </row>
    <row r="1240" spans="3:4">
      <c r="C1240" s="19"/>
      <c r="D1240" s="19"/>
    </row>
    <row r="1241" spans="3:4">
      <c r="C1241" s="19"/>
      <c r="D1241" s="19"/>
    </row>
    <row r="1242" spans="3:4">
      <c r="C1242" s="19"/>
      <c r="D1242" s="19"/>
    </row>
    <row r="1243" spans="3:4">
      <c r="C1243" s="19"/>
      <c r="D1243" s="19"/>
    </row>
    <row r="1244" spans="3:4">
      <c r="C1244" s="19"/>
      <c r="D1244" s="19"/>
    </row>
    <row r="1245" spans="3:4">
      <c r="C1245" s="19"/>
      <c r="D1245" s="19"/>
    </row>
    <row r="1246" spans="3:4">
      <c r="C1246" s="19"/>
      <c r="D1246" s="19"/>
    </row>
    <row r="1247" spans="3:4">
      <c r="C1247" s="19"/>
      <c r="D1247" s="19"/>
    </row>
    <row r="1248" spans="3:4">
      <c r="C1248" s="19"/>
      <c r="D1248" s="19"/>
    </row>
    <row r="1249" spans="3:4">
      <c r="C1249" s="19"/>
      <c r="D1249" s="19"/>
    </row>
    <row r="1250" spans="3:4">
      <c r="C1250" s="19"/>
      <c r="D1250" s="19"/>
    </row>
    <row r="1251" spans="3:4">
      <c r="C1251" s="19"/>
      <c r="D1251" s="19"/>
    </row>
    <row r="1252" spans="3:4">
      <c r="C1252" s="19"/>
      <c r="D1252" s="19"/>
    </row>
    <row r="1253" spans="3:4">
      <c r="C1253" s="19"/>
      <c r="D1253" s="19"/>
    </row>
    <row r="1254" spans="3:4">
      <c r="C1254" s="19"/>
      <c r="D1254" s="19"/>
    </row>
    <row r="1255" spans="3:4">
      <c r="C1255" s="19"/>
      <c r="D1255" s="19"/>
    </row>
    <row r="1256" spans="3:4">
      <c r="C1256" s="19"/>
      <c r="D1256" s="19"/>
    </row>
    <row r="1257" spans="3:4">
      <c r="C1257" s="19"/>
      <c r="D1257" s="19"/>
    </row>
    <row r="1258" spans="3:4">
      <c r="C1258" s="19"/>
      <c r="D1258" s="19"/>
    </row>
    <row r="1259" spans="3:4">
      <c r="C1259" s="19"/>
      <c r="D1259" s="19"/>
    </row>
    <row r="1260" spans="3:4">
      <c r="C1260" s="19"/>
      <c r="D1260" s="19"/>
    </row>
    <row r="1261" spans="3:4">
      <c r="C1261" s="19"/>
      <c r="D1261" s="19"/>
    </row>
    <row r="1262" spans="3:4">
      <c r="C1262" s="19"/>
      <c r="D1262" s="19"/>
    </row>
    <row r="1263" spans="3:4">
      <c r="C1263" s="19"/>
      <c r="D1263" s="19"/>
    </row>
    <row r="1264" spans="3:4">
      <c r="C1264" s="19"/>
      <c r="D1264" s="19"/>
    </row>
    <row r="1265" spans="3:4">
      <c r="C1265" s="19"/>
      <c r="D1265" s="19"/>
    </row>
    <row r="1266" spans="3:4">
      <c r="C1266" s="19"/>
      <c r="D1266" s="19"/>
    </row>
    <row r="1267" spans="3:4">
      <c r="C1267" s="19"/>
      <c r="D1267" s="19"/>
    </row>
    <row r="1268" spans="3:4">
      <c r="C1268" s="19"/>
      <c r="D1268" s="19"/>
    </row>
    <row r="1269" spans="3:4">
      <c r="C1269" s="19"/>
      <c r="D1269" s="19"/>
    </row>
    <row r="1270" spans="3:4">
      <c r="C1270" s="19"/>
      <c r="D1270" s="19"/>
    </row>
    <row r="1271" spans="3:4">
      <c r="C1271" s="19"/>
      <c r="D1271" s="19"/>
    </row>
    <row r="1272" spans="3:4">
      <c r="C1272" s="19"/>
      <c r="D1272" s="19"/>
    </row>
    <row r="1273" spans="3:4">
      <c r="C1273" s="19"/>
      <c r="D1273" s="19"/>
    </row>
    <row r="1274" spans="3:4">
      <c r="C1274" s="19"/>
      <c r="D1274" s="19"/>
    </row>
    <row r="1275" spans="3:4">
      <c r="C1275" s="19"/>
      <c r="D1275" s="19"/>
    </row>
    <row r="1276" spans="3:4">
      <c r="C1276" s="19"/>
      <c r="D1276" s="19"/>
    </row>
    <row r="1277" spans="3:4">
      <c r="C1277" s="19"/>
      <c r="D1277" s="19"/>
    </row>
    <row r="1278" spans="3:4">
      <c r="C1278" s="19"/>
      <c r="D1278" s="19"/>
    </row>
    <row r="1279" spans="3:4">
      <c r="C1279" s="19"/>
      <c r="D1279" s="19"/>
    </row>
    <row r="1280" spans="3:4">
      <c r="C1280" s="19"/>
      <c r="D1280" s="19"/>
    </row>
    <row r="1281" spans="3:4">
      <c r="C1281" s="19"/>
      <c r="D1281" s="19"/>
    </row>
    <row r="1282" spans="3:4">
      <c r="C1282" s="19"/>
      <c r="D1282" s="19"/>
    </row>
    <row r="1283" spans="3:4">
      <c r="C1283" s="19"/>
      <c r="D1283" s="19"/>
    </row>
    <row r="1284" spans="3:4">
      <c r="C1284" s="19"/>
      <c r="D1284" s="19"/>
    </row>
    <row r="1285" spans="3:4">
      <c r="C1285" s="19"/>
      <c r="D1285" s="19"/>
    </row>
    <row r="1286" spans="3:4">
      <c r="C1286" s="19"/>
      <c r="D1286" s="19"/>
    </row>
    <row r="1287" spans="3:4">
      <c r="C1287" s="19"/>
      <c r="D1287" s="19"/>
    </row>
    <row r="1288" spans="3:4">
      <c r="C1288" s="19"/>
      <c r="D1288" s="19"/>
    </row>
    <row r="1289" spans="3:4">
      <c r="C1289" s="19"/>
      <c r="D1289" s="19"/>
    </row>
    <row r="1290" spans="3:4">
      <c r="C1290" s="19"/>
      <c r="D1290" s="19"/>
    </row>
    <row r="1291" spans="3:4">
      <c r="C1291" s="19"/>
      <c r="D1291" s="19"/>
    </row>
    <row r="1292" spans="3:4">
      <c r="C1292" s="19"/>
      <c r="D1292" s="19"/>
    </row>
    <row r="1293" spans="3:4">
      <c r="C1293" s="19"/>
      <c r="D1293" s="19"/>
    </row>
    <row r="1294" spans="3:4">
      <c r="C1294" s="19"/>
      <c r="D1294" s="19"/>
    </row>
    <row r="1295" spans="3:4">
      <c r="C1295" s="19"/>
      <c r="D1295" s="19"/>
    </row>
    <row r="1296" spans="3:4">
      <c r="C1296" s="19"/>
      <c r="D1296" s="19"/>
    </row>
    <row r="1297" spans="3:4">
      <c r="C1297" s="19"/>
      <c r="D1297" s="19"/>
    </row>
    <row r="1298" spans="3:4">
      <c r="C1298" s="19"/>
      <c r="D1298" s="19"/>
    </row>
    <row r="1299" spans="3:4">
      <c r="C1299" s="19"/>
      <c r="D1299" s="19"/>
    </row>
    <row r="1300" spans="3:4">
      <c r="C1300" s="19"/>
      <c r="D1300" s="19"/>
    </row>
    <row r="1301" spans="3:4">
      <c r="C1301" s="19"/>
      <c r="D1301" s="19"/>
    </row>
    <row r="1302" spans="3:4">
      <c r="C1302" s="19"/>
      <c r="D1302" s="19"/>
    </row>
    <row r="1303" spans="3:4">
      <c r="C1303" s="19"/>
      <c r="D1303" s="19"/>
    </row>
    <row r="1304" spans="3:4">
      <c r="C1304" s="19"/>
      <c r="D1304" s="19"/>
    </row>
    <row r="1305" spans="3:4">
      <c r="C1305" s="19"/>
      <c r="D1305" s="19"/>
    </row>
    <row r="1306" spans="3:4">
      <c r="C1306" s="19"/>
      <c r="D1306" s="19"/>
    </row>
    <row r="1307" spans="3:4">
      <c r="C1307" s="19"/>
      <c r="D1307" s="19"/>
    </row>
    <row r="1308" spans="3:4">
      <c r="C1308" s="19"/>
      <c r="D1308" s="19"/>
    </row>
    <row r="1309" spans="3:4">
      <c r="C1309" s="19"/>
      <c r="D1309" s="19"/>
    </row>
    <row r="1310" spans="3:4">
      <c r="C1310" s="19"/>
      <c r="D1310" s="19"/>
    </row>
    <row r="1311" spans="3:4">
      <c r="C1311" s="19"/>
      <c r="D1311" s="19"/>
    </row>
    <row r="1312" spans="3:4">
      <c r="C1312" s="19"/>
      <c r="D1312" s="19"/>
    </row>
    <row r="1313" spans="3:4">
      <c r="C1313" s="19"/>
      <c r="D1313" s="19"/>
    </row>
    <row r="1314" spans="3:4">
      <c r="C1314" s="19"/>
      <c r="D1314" s="19"/>
    </row>
    <row r="1315" spans="3:4">
      <c r="C1315" s="19"/>
      <c r="D1315" s="19"/>
    </row>
    <row r="1316" spans="3:4">
      <c r="C1316" s="19"/>
      <c r="D1316" s="19"/>
    </row>
    <row r="1317" spans="3:4">
      <c r="C1317" s="19"/>
      <c r="D1317" s="19"/>
    </row>
    <row r="1318" spans="3:4">
      <c r="C1318" s="19"/>
      <c r="D1318" s="19"/>
    </row>
    <row r="1319" spans="3:4">
      <c r="C1319" s="19"/>
      <c r="D1319" s="19"/>
    </row>
    <row r="1320" spans="3:4">
      <c r="C1320" s="19"/>
      <c r="D1320" s="19"/>
    </row>
    <row r="1321" spans="3:4">
      <c r="C1321" s="19"/>
      <c r="D1321" s="19"/>
    </row>
    <row r="1322" spans="3:4">
      <c r="C1322" s="19"/>
      <c r="D1322" s="19"/>
    </row>
    <row r="1323" spans="3:4">
      <c r="C1323" s="19"/>
      <c r="D1323" s="19"/>
    </row>
    <row r="1324" spans="3:4">
      <c r="C1324" s="19"/>
      <c r="D1324" s="19"/>
    </row>
    <row r="1325" spans="3:4">
      <c r="C1325" s="19"/>
      <c r="D1325" s="19"/>
    </row>
    <row r="1326" spans="3:4">
      <c r="C1326" s="19"/>
      <c r="D1326" s="19"/>
    </row>
    <row r="1327" spans="3:4">
      <c r="C1327" s="19"/>
      <c r="D1327" s="19"/>
    </row>
    <row r="1328" spans="3:4">
      <c r="C1328" s="19"/>
      <c r="D1328" s="19"/>
    </row>
    <row r="1329" spans="3:4">
      <c r="C1329" s="19"/>
      <c r="D1329" s="19"/>
    </row>
    <row r="1330" spans="3:4">
      <c r="C1330" s="19"/>
      <c r="D1330" s="19"/>
    </row>
    <row r="1331" spans="3:4">
      <c r="C1331" s="19"/>
      <c r="D1331" s="19"/>
    </row>
    <row r="1332" spans="3:4">
      <c r="C1332" s="19"/>
      <c r="D1332" s="19"/>
    </row>
    <row r="1333" spans="3:4">
      <c r="C1333" s="19"/>
      <c r="D1333" s="19"/>
    </row>
    <row r="1334" spans="3:4">
      <c r="C1334" s="19"/>
      <c r="D1334" s="19"/>
    </row>
    <row r="1335" spans="3:4">
      <c r="C1335" s="19"/>
      <c r="D1335" s="19"/>
    </row>
    <row r="1336" spans="3:4">
      <c r="C1336" s="19"/>
      <c r="D1336" s="19"/>
    </row>
    <row r="1337" spans="3:4">
      <c r="C1337" s="19"/>
      <c r="D1337" s="19"/>
    </row>
    <row r="1338" spans="3:4">
      <c r="C1338" s="19"/>
      <c r="D1338" s="19"/>
    </row>
    <row r="1339" spans="3:4">
      <c r="C1339" s="19"/>
      <c r="D1339" s="19"/>
    </row>
    <row r="1340" spans="3:4">
      <c r="C1340" s="19"/>
      <c r="D1340" s="19"/>
    </row>
    <row r="1341" spans="3:4">
      <c r="C1341" s="19"/>
      <c r="D1341" s="19"/>
    </row>
    <row r="1342" spans="3:4">
      <c r="C1342" s="19"/>
      <c r="D1342" s="19"/>
    </row>
    <row r="1343" spans="3:4">
      <c r="C1343" s="19"/>
      <c r="D1343" s="19"/>
    </row>
    <row r="1344" spans="3:4">
      <c r="C1344" s="19"/>
      <c r="D1344" s="19"/>
    </row>
    <row r="1345" spans="3:4">
      <c r="C1345" s="19"/>
      <c r="D1345" s="19"/>
    </row>
    <row r="1346" spans="3:4">
      <c r="C1346" s="19"/>
      <c r="D1346" s="19"/>
    </row>
    <row r="1347" spans="3:4">
      <c r="C1347" s="19"/>
      <c r="D1347" s="19"/>
    </row>
    <row r="1348" spans="3:4">
      <c r="C1348" s="19"/>
      <c r="D1348" s="19"/>
    </row>
    <row r="1349" spans="3:4">
      <c r="C1349" s="19"/>
      <c r="D1349" s="19"/>
    </row>
    <row r="1350" spans="3:4">
      <c r="C1350" s="19"/>
      <c r="D1350" s="19"/>
    </row>
    <row r="1351" spans="3:4">
      <c r="C1351" s="19"/>
      <c r="D1351" s="19"/>
    </row>
    <row r="1352" spans="3:4">
      <c r="C1352" s="19"/>
      <c r="D1352" s="19"/>
    </row>
    <row r="1353" spans="3:4">
      <c r="C1353" s="19"/>
      <c r="D1353" s="19"/>
    </row>
    <row r="1354" spans="3:4">
      <c r="C1354" s="19"/>
      <c r="D1354" s="19"/>
    </row>
    <row r="1355" spans="3:4">
      <c r="C1355" s="19"/>
      <c r="D1355" s="19"/>
    </row>
    <row r="1356" spans="3:4">
      <c r="C1356" s="19"/>
      <c r="D1356" s="19"/>
    </row>
    <row r="1357" spans="3:4">
      <c r="C1357" s="19"/>
      <c r="D1357" s="19"/>
    </row>
    <row r="1358" spans="3:4">
      <c r="C1358" s="19"/>
      <c r="D1358" s="19"/>
    </row>
    <row r="1359" spans="3:4">
      <c r="C1359" s="19"/>
      <c r="D1359" s="19"/>
    </row>
    <row r="1360" spans="3:4">
      <c r="C1360" s="19"/>
      <c r="D1360" s="19"/>
    </row>
    <row r="1361" spans="3:4">
      <c r="C1361" s="19"/>
      <c r="D1361" s="19"/>
    </row>
    <row r="1362" spans="3:4">
      <c r="C1362" s="19"/>
      <c r="D1362" s="19"/>
    </row>
    <row r="1363" spans="3:4">
      <c r="C1363" s="19"/>
      <c r="D1363" s="19"/>
    </row>
    <row r="1364" spans="3:4">
      <c r="C1364" s="19"/>
      <c r="D1364" s="19"/>
    </row>
    <row r="1365" spans="3:4">
      <c r="C1365" s="19"/>
      <c r="D1365" s="19"/>
    </row>
    <row r="1366" spans="3:4">
      <c r="C1366" s="19"/>
      <c r="D1366" s="19"/>
    </row>
    <row r="1367" spans="3:4">
      <c r="C1367" s="19"/>
      <c r="D1367" s="19"/>
    </row>
    <row r="1368" spans="3:4">
      <c r="C1368" s="19"/>
      <c r="D1368" s="19"/>
    </row>
    <row r="1369" spans="3:4">
      <c r="C1369" s="19"/>
      <c r="D1369" s="19"/>
    </row>
    <row r="1370" spans="3:4">
      <c r="C1370" s="19"/>
      <c r="D1370" s="19"/>
    </row>
    <row r="1371" spans="3:4">
      <c r="C1371" s="19"/>
      <c r="D1371" s="19"/>
    </row>
    <row r="1372" spans="3:4">
      <c r="C1372" s="19"/>
      <c r="D1372" s="19"/>
    </row>
    <row r="1373" spans="3:4">
      <c r="C1373" s="19"/>
      <c r="D1373" s="19"/>
    </row>
    <row r="1374" spans="3:4">
      <c r="C1374" s="19"/>
      <c r="D1374" s="19"/>
    </row>
    <row r="1375" spans="3:4">
      <c r="C1375" s="19"/>
      <c r="D1375" s="19"/>
    </row>
    <row r="1376" spans="3:4">
      <c r="C1376" s="19"/>
      <c r="D1376" s="19"/>
    </row>
    <row r="1377" spans="3:4">
      <c r="C1377" s="19"/>
      <c r="D1377" s="19"/>
    </row>
    <row r="1378" spans="3:4">
      <c r="C1378" s="19"/>
      <c r="D1378" s="19"/>
    </row>
    <row r="1379" spans="3:4">
      <c r="C1379" s="19"/>
      <c r="D1379" s="19"/>
    </row>
    <row r="1380" spans="3:4">
      <c r="C1380" s="19"/>
      <c r="D1380" s="19"/>
    </row>
    <row r="1381" spans="3:4">
      <c r="C1381" s="19"/>
      <c r="D1381" s="19"/>
    </row>
    <row r="1382" spans="3:4">
      <c r="C1382" s="19"/>
      <c r="D1382" s="19"/>
    </row>
    <row r="1383" spans="3:4">
      <c r="C1383" s="19"/>
      <c r="D1383" s="19"/>
    </row>
    <row r="1384" spans="3:4">
      <c r="C1384" s="19"/>
      <c r="D1384" s="19"/>
    </row>
    <row r="1385" spans="3:4">
      <c r="C1385" s="19"/>
      <c r="D1385" s="19"/>
    </row>
    <row r="1386" spans="3:4">
      <c r="C1386" s="19"/>
      <c r="D1386" s="19"/>
    </row>
    <row r="1387" spans="3:4">
      <c r="C1387" s="19"/>
      <c r="D1387" s="19"/>
    </row>
    <row r="1388" spans="3:4">
      <c r="C1388" s="19"/>
      <c r="D1388" s="19"/>
    </row>
    <row r="1389" spans="3:4">
      <c r="C1389" s="19"/>
      <c r="D1389" s="19"/>
    </row>
    <row r="1390" spans="3:4">
      <c r="C1390" s="19"/>
      <c r="D1390" s="19"/>
    </row>
    <row r="1391" spans="3:4">
      <c r="C1391" s="19"/>
      <c r="D1391" s="19"/>
    </row>
    <row r="1392" spans="3:4">
      <c r="C1392" s="19"/>
      <c r="D1392" s="19"/>
    </row>
    <row r="1393" spans="3:4">
      <c r="C1393" s="19"/>
      <c r="D1393" s="19"/>
    </row>
    <row r="1394" spans="3:4">
      <c r="C1394" s="19"/>
      <c r="D1394" s="19"/>
    </row>
    <row r="1395" spans="3:4">
      <c r="C1395" s="19"/>
      <c r="D1395" s="19"/>
    </row>
    <row r="1396" spans="3:4">
      <c r="C1396" s="19"/>
      <c r="D1396" s="19"/>
    </row>
    <row r="1397" spans="3:4">
      <c r="C1397" s="19"/>
      <c r="D1397" s="19"/>
    </row>
    <row r="1398" spans="3:4">
      <c r="C1398" s="19"/>
      <c r="D1398" s="19"/>
    </row>
    <row r="1399" spans="3:4">
      <c r="C1399" s="19"/>
      <c r="D1399" s="19"/>
    </row>
    <row r="1400" spans="3:4">
      <c r="C1400" s="19"/>
      <c r="D1400" s="19"/>
    </row>
    <row r="1401" spans="3:4">
      <c r="C1401" s="19"/>
      <c r="D1401" s="19"/>
    </row>
    <row r="1402" spans="3:4">
      <c r="C1402" s="19"/>
      <c r="D1402" s="19"/>
    </row>
    <row r="1403" spans="3:4">
      <c r="C1403" s="19"/>
      <c r="D1403" s="19"/>
    </row>
    <row r="1404" spans="3:4">
      <c r="C1404" s="19"/>
      <c r="D1404" s="19"/>
    </row>
    <row r="1405" spans="3:4">
      <c r="C1405" s="19"/>
      <c r="D1405" s="19"/>
    </row>
    <row r="1406" spans="3:4">
      <c r="C1406" s="19"/>
      <c r="D1406" s="19"/>
    </row>
    <row r="1407" spans="3:4">
      <c r="C1407" s="19"/>
      <c r="D1407" s="19"/>
    </row>
    <row r="1408" spans="3:4">
      <c r="C1408" s="19"/>
      <c r="D1408" s="19"/>
    </row>
    <row r="1409" spans="3:4">
      <c r="C1409" s="19"/>
      <c r="D1409" s="19"/>
    </row>
    <row r="1410" spans="3:4">
      <c r="C1410" s="19"/>
      <c r="D1410" s="19"/>
    </row>
    <row r="1411" spans="3:4">
      <c r="C1411" s="19"/>
      <c r="D1411" s="19"/>
    </row>
    <row r="1412" spans="3:4">
      <c r="C1412" s="19"/>
      <c r="D1412" s="19"/>
    </row>
    <row r="1413" spans="3:4">
      <c r="C1413" s="19"/>
      <c r="D1413" s="19"/>
    </row>
    <row r="1414" spans="3:4">
      <c r="C1414" s="19"/>
      <c r="D1414" s="19"/>
    </row>
    <row r="1415" spans="3:4">
      <c r="C1415" s="19"/>
      <c r="D1415" s="19"/>
    </row>
    <row r="1416" spans="3:4">
      <c r="C1416" s="19"/>
      <c r="D1416" s="19"/>
    </row>
    <row r="1417" spans="3:4">
      <c r="C1417" s="19"/>
      <c r="D1417" s="19"/>
    </row>
    <row r="1418" spans="3:4">
      <c r="C1418" s="19"/>
      <c r="D1418" s="19"/>
    </row>
    <row r="1419" spans="3:4">
      <c r="C1419" s="19"/>
      <c r="D1419" s="19"/>
    </row>
    <row r="1420" spans="3:4">
      <c r="C1420" s="19"/>
      <c r="D1420" s="19"/>
    </row>
    <row r="1421" spans="3:4">
      <c r="C1421" s="19"/>
      <c r="D1421" s="19"/>
    </row>
    <row r="1422" spans="3:4">
      <c r="C1422" s="19"/>
      <c r="D1422" s="19"/>
    </row>
    <row r="1423" spans="3:4">
      <c r="C1423" s="19"/>
      <c r="D1423" s="19"/>
    </row>
    <row r="1424" spans="3:4">
      <c r="C1424" s="19"/>
      <c r="D1424" s="19"/>
    </row>
    <row r="1425" spans="3:4">
      <c r="C1425" s="19"/>
      <c r="D1425" s="19"/>
    </row>
    <row r="1426" spans="3:4">
      <c r="C1426" s="19"/>
      <c r="D1426" s="19"/>
    </row>
    <row r="1427" spans="3:4">
      <c r="C1427" s="19"/>
      <c r="D1427" s="19"/>
    </row>
    <row r="1428" spans="3:4">
      <c r="C1428" s="19"/>
      <c r="D1428" s="19"/>
    </row>
    <row r="1429" spans="3:4">
      <c r="C1429" s="19"/>
      <c r="D1429" s="19"/>
    </row>
    <row r="1430" spans="3:4">
      <c r="C1430" s="19"/>
      <c r="D1430" s="19"/>
    </row>
    <row r="1431" spans="3:4">
      <c r="C1431" s="19"/>
      <c r="D1431" s="19"/>
    </row>
    <row r="1432" spans="3:4">
      <c r="C1432" s="19"/>
      <c r="D1432" s="19"/>
    </row>
    <row r="1433" spans="3:4">
      <c r="C1433" s="19"/>
      <c r="D1433" s="19"/>
    </row>
    <row r="1434" spans="3:4">
      <c r="C1434" s="19"/>
      <c r="D1434" s="19"/>
    </row>
    <row r="1435" spans="3:4">
      <c r="C1435" s="19"/>
      <c r="D1435" s="19"/>
    </row>
    <row r="1436" spans="3:4">
      <c r="C1436" s="19"/>
      <c r="D1436" s="19"/>
    </row>
    <row r="1437" spans="3:4">
      <c r="C1437" s="19"/>
      <c r="D1437" s="19"/>
    </row>
    <row r="1438" spans="3:4">
      <c r="C1438" s="19"/>
      <c r="D1438" s="19"/>
    </row>
    <row r="1439" spans="3:4">
      <c r="C1439" s="19"/>
      <c r="D1439" s="19"/>
    </row>
    <row r="1440" spans="3:4">
      <c r="C1440" s="19"/>
      <c r="D1440" s="19"/>
    </row>
    <row r="1441" spans="3:4">
      <c r="C1441" s="19"/>
      <c r="D1441" s="19"/>
    </row>
    <row r="1442" spans="3:4">
      <c r="C1442" s="19"/>
      <c r="D1442" s="19"/>
    </row>
    <row r="1443" spans="3:4">
      <c r="C1443" s="19"/>
      <c r="D1443" s="19"/>
    </row>
    <row r="1444" spans="3:4">
      <c r="C1444" s="19"/>
      <c r="D1444" s="19"/>
    </row>
    <row r="1445" spans="3:4">
      <c r="C1445" s="19"/>
      <c r="D1445" s="19"/>
    </row>
    <row r="1446" spans="3:4">
      <c r="C1446" s="19"/>
      <c r="D1446" s="19"/>
    </row>
    <row r="1447" spans="3:4">
      <c r="C1447" s="19"/>
      <c r="D1447" s="19"/>
    </row>
    <row r="1448" spans="3:4">
      <c r="C1448" s="19"/>
      <c r="D1448" s="19"/>
    </row>
    <row r="1449" spans="3:4">
      <c r="C1449" s="19"/>
      <c r="D1449" s="19"/>
    </row>
    <row r="1450" spans="3:4">
      <c r="C1450" s="19"/>
      <c r="D1450" s="19"/>
    </row>
    <row r="1451" spans="3:4">
      <c r="C1451" s="19"/>
      <c r="D1451" s="19"/>
    </row>
    <row r="1452" spans="3:4">
      <c r="C1452" s="19"/>
      <c r="D1452" s="19"/>
    </row>
    <row r="1453" spans="3:4">
      <c r="C1453" s="19"/>
      <c r="D1453" s="19"/>
    </row>
    <row r="1454" spans="3:4">
      <c r="C1454" s="19"/>
      <c r="D1454" s="19"/>
    </row>
    <row r="1455" spans="3:4">
      <c r="C1455" s="19"/>
      <c r="D1455" s="19"/>
    </row>
    <row r="1456" spans="3:4">
      <c r="C1456" s="19"/>
      <c r="D1456" s="19"/>
    </row>
    <row r="1457" spans="3:4">
      <c r="C1457" s="19"/>
      <c r="D1457" s="19"/>
    </row>
    <row r="1458" spans="3:4">
      <c r="C1458" s="19"/>
      <c r="D1458" s="19"/>
    </row>
    <row r="1459" spans="3:4">
      <c r="C1459" s="19"/>
      <c r="D1459" s="19"/>
    </row>
    <row r="1460" spans="3:4">
      <c r="C1460" s="19"/>
      <c r="D1460" s="19"/>
    </row>
    <row r="1461" spans="3:4">
      <c r="C1461" s="19"/>
      <c r="D1461" s="19"/>
    </row>
    <row r="1462" spans="3:4">
      <c r="C1462" s="19"/>
      <c r="D1462" s="19"/>
    </row>
    <row r="1463" spans="3:4">
      <c r="C1463" s="19"/>
      <c r="D1463" s="19"/>
    </row>
    <row r="1464" spans="3:4">
      <c r="C1464" s="19"/>
      <c r="D1464" s="19"/>
    </row>
    <row r="1465" spans="3:4">
      <c r="C1465" s="19"/>
      <c r="D1465" s="19"/>
    </row>
    <row r="1466" spans="3:4">
      <c r="C1466" s="19"/>
      <c r="D1466" s="19"/>
    </row>
    <row r="1467" spans="3:4">
      <c r="C1467" s="19"/>
      <c r="D1467" s="19"/>
    </row>
    <row r="1468" spans="3:4">
      <c r="C1468" s="19"/>
      <c r="D1468" s="19"/>
    </row>
    <row r="1469" spans="3:4">
      <c r="C1469" s="19"/>
      <c r="D1469" s="19"/>
    </row>
    <row r="1470" spans="3:4">
      <c r="C1470" s="19"/>
      <c r="D1470" s="19"/>
    </row>
    <row r="1471" spans="3:4">
      <c r="C1471" s="19"/>
      <c r="D1471" s="19"/>
    </row>
    <row r="1472" spans="3:4">
      <c r="C1472" s="19"/>
      <c r="D1472" s="19"/>
    </row>
    <row r="1473" spans="3:4">
      <c r="C1473" s="19"/>
      <c r="D1473" s="19"/>
    </row>
    <row r="1474" spans="3:4">
      <c r="C1474" s="19"/>
      <c r="D1474" s="19"/>
    </row>
    <row r="1475" spans="3:4">
      <c r="C1475" s="19"/>
      <c r="D1475" s="19"/>
    </row>
    <row r="1476" spans="3:4">
      <c r="C1476" s="19"/>
      <c r="D1476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>
      <selection activeCell="C1" sqref="C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  <c r="C1" s="18" t="s">
        <v>38</v>
      </c>
    </row>
    <row r="2" spans="1:4">
      <c r="A2" t="s">
        <v>26</v>
      </c>
      <c r="B2" s="13" t="s">
        <v>35</v>
      </c>
    </row>
    <row r="4" spans="1:4">
      <c r="A4" s="8" t="s">
        <v>0</v>
      </c>
      <c r="C4" s="3">
        <v>30077.344000000001</v>
      </c>
      <c r="D4" s="4">
        <v>3.1663160000000001</v>
      </c>
    </row>
    <row r="6" spans="1:4">
      <c r="A6" s="8" t="s">
        <v>1</v>
      </c>
    </row>
    <row r="7" spans="1:4">
      <c r="A7" t="s">
        <v>2</v>
      </c>
      <c r="C7">
        <f>+C4</f>
        <v>30077.344000000001</v>
      </c>
    </row>
    <row r="8" spans="1:4">
      <c r="A8" t="s">
        <v>3</v>
      </c>
      <c r="C8">
        <f>+D4</f>
        <v>3.1663160000000001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INTERCEPT(G21:G993,$F21:$F993)</f>
        <v>5.2284339214649429E-2</v>
      </c>
      <c r="D11" s="6"/>
    </row>
    <row r="12" spans="1:4">
      <c r="A12" t="s">
        <v>17</v>
      </c>
      <c r="C12">
        <f>SLOPE(G21:G993,$F21:$F993)</f>
        <v>-1.1208566306513331E-5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1">
        <v>50904.315300000002</v>
      </c>
    </row>
    <row r="16" spans="1:4">
      <c r="A16" s="8" t="s">
        <v>4</v>
      </c>
      <c r="C16">
        <f>+$C8+C12</f>
        <v>3.1663047914336935</v>
      </c>
    </row>
    <row r="17" spans="1:31" ht="13.5" thickBot="1"/>
    <row r="18" spans="1:31">
      <c r="A18" s="8" t="s">
        <v>5</v>
      </c>
      <c r="C18" s="3">
        <f>+C15</f>
        <v>50904.315300000002</v>
      </c>
      <c r="D18" s="4">
        <f>+C16</f>
        <v>3.1663047914336935</v>
      </c>
    </row>
    <row r="19" spans="1:31" ht="13.5" thickTop="1">
      <c r="C19" s="12">
        <f>COUNT(C21:C2851)</f>
        <v>3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34</v>
      </c>
      <c r="J20" s="10" t="s">
        <v>37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30077.344000000001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5.2284339214649429E-2</v>
      </c>
      <c r="Q21" s="2">
        <f>+C21-15018.5</f>
        <v>15058.844000000001</v>
      </c>
    </row>
    <row r="22" spans="1:31">
      <c r="A22" t="s">
        <v>32</v>
      </c>
      <c r="C22" s="11">
        <v>50904.315300000002</v>
      </c>
      <c r="D22">
        <v>1E-3</v>
      </c>
      <c r="E22">
        <f>+(C22-C$7)/C$8</f>
        <v>6577.6666953014164</v>
      </c>
      <c r="F22">
        <f>ROUND(2*E22,0)/2</f>
        <v>6577.5</v>
      </c>
      <c r="G22">
        <f>+C22-(C$7+F22*C$8)</f>
        <v>0.52780999999959022</v>
      </c>
      <c r="I22">
        <f>+G22</f>
        <v>0.52780999999959022</v>
      </c>
      <c r="O22">
        <f>+C$11+C$12*$F22</f>
        <v>-2.1440005666442004E-2</v>
      </c>
      <c r="Q22" s="2">
        <f>+C22-15018.5</f>
        <v>35885.815300000002</v>
      </c>
      <c r="AA22">
        <v>21</v>
      </c>
      <c r="AC22" t="s">
        <v>31</v>
      </c>
      <c r="AE22" t="s">
        <v>33</v>
      </c>
    </row>
    <row r="23" spans="1:31">
      <c r="A23" s="14" t="s">
        <v>36</v>
      </c>
      <c r="B23" s="15"/>
      <c r="C23" s="16">
        <v>53094.351999999999</v>
      </c>
      <c r="D23" s="17">
        <v>5.9999999999999995E-4</v>
      </c>
      <c r="E23">
        <f>+(C23-C$7)/C$8</f>
        <v>7269.3338251772711</v>
      </c>
      <c r="F23">
        <f>ROUND(2*E23,0)/2</f>
        <v>7269.5</v>
      </c>
      <c r="G23">
        <f>+C23-(C$7+F23*C$8)</f>
        <v>-0.52616200000193203</v>
      </c>
      <c r="J23">
        <f>+G23</f>
        <v>-0.52616200000193203</v>
      </c>
      <c r="O23">
        <f>+C$11+C$12*$F23</f>
        <v>-2.9196333550549229E-2</v>
      </c>
      <c r="Q23" s="2">
        <f>+C23-15018.5</f>
        <v>38075.851999999999</v>
      </c>
    </row>
    <row r="24" spans="1:31">
      <c r="D24" s="6"/>
      <c r="Q24" s="2"/>
    </row>
    <row r="25" spans="1:31">
      <c r="D25" s="6"/>
      <c r="Q25" s="2"/>
    </row>
    <row r="26" spans="1:31">
      <c r="D26" s="6"/>
      <c r="Q26" s="2"/>
    </row>
    <row r="27" spans="1:31">
      <c r="D27" s="6"/>
      <c r="Q27" s="2"/>
    </row>
    <row r="28" spans="1:31">
      <c r="D28" s="6"/>
    </row>
    <row r="29" spans="1:31">
      <c r="D29" s="6"/>
    </row>
    <row r="30" spans="1:31">
      <c r="D30" s="6"/>
    </row>
    <row r="31" spans="1:31">
      <c r="D31" s="6"/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workbookViewId="0">
      <selection activeCell="A11" sqref="A11:IV448"/>
    </sheetView>
  </sheetViews>
  <sheetFormatPr defaultRowHeight="12.75"/>
  <cols>
    <col min="1" max="1" width="19.7109375" style="19" customWidth="1"/>
    <col min="2" max="2" width="4.42578125" style="27" customWidth="1"/>
    <col min="3" max="3" width="12.7109375" style="19" customWidth="1"/>
    <col min="4" max="4" width="5.42578125" style="27" customWidth="1"/>
    <col min="5" max="5" width="14.85546875" style="27" customWidth="1"/>
    <col min="6" max="6" width="9.140625" style="27"/>
    <col min="7" max="7" width="12" style="27" customWidth="1"/>
    <col min="8" max="8" width="14.140625" style="19" customWidth="1"/>
    <col min="9" max="9" width="22.5703125" style="27" customWidth="1"/>
    <col min="10" max="10" width="25.140625" style="27" customWidth="1"/>
    <col min="11" max="11" width="15.7109375" style="27" customWidth="1"/>
    <col min="12" max="12" width="14.140625" style="27" customWidth="1"/>
    <col min="13" max="13" width="9.5703125" style="27" customWidth="1"/>
    <col min="14" max="14" width="14.140625" style="27" customWidth="1"/>
    <col min="15" max="15" width="23.42578125" style="27" customWidth="1"/>
    <col min="16" max="16" width="16.5703125" style="27" customWidth="1"/>
    <col min="17" max="17" width="41" style="27" customWidth="1"/>
    <col min="18" max="16384" width="9.140625" style="27"/>
  </cols>
  <sheetData>
    <row r="1" spans="1:16" ht="15.75">
      <c r="A1" s="53" t="s">
        <v>59</v>
      </c>
      <c r="I1" s="54" t="s">
        <v>60</v>
      </c>
      <c r="J1" s="55" t="s">
        <v>61</v>
      </c>
    </row>
    <row r="2" spans="1:16">
      <c r="I2" s="56" t="s">
        <v>62</v>
      </c>
      <c r="J2" s="57" t="s">
        <v>63</v>
      </c>
    </row>
    <row r="3" spans="1:16">
      <c r="A3" s="58" t="s">
        <v>64</v>
      </c>
      <c r="I3" s="56" t="s">
        <v>65</v>
      </c>
      <c r="J3" s="57" t="s">
        <v>66</v>
      </c>
    </row>
    <row r="4" spans="1:16">
      <c r="I4" s="56" t="s">
        <v>67</v>
      </c>
      <c r="J4" s="57" t="s">
        <v>66</v>
      </c>
    </row>
    <row r="5" spans="1:16" ht="13.5" thickBot="1">
      <c r="I5" s="59" t="s">
        <v>68</v>
      </c>
      <c r="J5" s="60" t="s">
        <v>69</v>
      </c>
    </row>
    <row r="10" spans="1:16" ht="13.5" thickBot="1"/>
    <row r="11" spans="1:16" ht="12.75" customHeight="1" thickBot="1">
      <c r="A11" s="19" t="str">
        <f t="shared" ref="A11:A19" si="0">P11</f>
        <v> BBS 117 </v>
      </c>
      <c r="B11" s="6" t="str">
        <f t="shared" ref="B11:B19" si="1">IF(H11=INT(H11),"I","II")</f>
        <v>II</v>
      </c>
      <c r="C11" s="19">
        <f t="shared" ref="C11:C19" si="2">1*G11</f>
        <v>50904.315300000002</v>
      </c>
      <c r="D11" s="27" t="str">
        <f t="shared" ref="D11:D19" si="3">VLOOKUP(F11,I$1:J$5,2,FALSE)</f>
        <v>vis</v>
      </c>
      <c r="E11" s="61">
        <f>VLOOKUP(C11,Active!C$21:E$973,3,FALSE)</f>
        <v>19732.97515728038</v>
      </c>
      <c r="F11" s="6" t="s">
        <v>68</v>
      </c>
      <c r="G11" s="27" t="str">
        <f t="shared" ref="G11:G19" si="4">MID(I11,3,LEN(I11)-3)</f>
        <v>50904.3153</v>
      </c>
      <c r="H11" s="19">
        <f t="shared" ref="H11:H19" si="5">1*K11</f>
        <v>6577.5</v>
      </c>
      <c r="I11" s="62" t="s">
        <v>70</v>
      </c>
      <c r="J11" s="63" t="s">
        <v>71</v>
      </c>
      <c r="K11" s="62">
        <v>6577.5</v>
      </c>
      <c r="L11" s="62" t="s">
        <v>72</v>
      </c>
      <c r="M11" s="63" t="s">
        <v>73</v>
      </c>
      <c r="N11" s="63" t="s">
        <v>74</v>
      </c>
      <c r="O11" s="64" t="s">
        <v>75</v>
      </c>
      <c r="P11" s="64" t="s">
        <v>76</v>
      </c>
    </row>
    <row r="12" spans="1:16" ht="12.75" customHeight="1" thickBot="1">
      <c r="A12" s="19" t="str">
        <f t="shared" si="0"/>
        <v>BAVM 172 </v>
      </c>
      <c r="B12" s="6" t="str">
        <f t="shared" si="1"/>
        <v>I</v>
      </c>
      <c r="C12" s="19">
        <f t="shared" si="2"/>
        <v>53094.351999999999</v>
      </c>
      <c r="D12" s="27" t="str">
        <f t="shared" si="3"/>
        <v>vis</v>
      </c>
      <c r="E12" s="61">
        <f>VLOOKUP(C12,Active!C$21:E$973,3,FALSE)</f>
        <v>21807.973925566588</v>
      </c>
      <c r="F12" s="6" t="s">
        <v>68</v>
      </c>
      <c r="G12" s="27" t="str">
        <f t="shared" si="4"/>
        <v>53094.3520</v>
      </c>
      <c r="H12" s="19">
        <f t="shared" si="5"/>
        <v>7269</v>
      </c>
      <c r="I12" s="62" t="s">
        <v>77</v>
      </c>
      <c r="J12" s="63" t="s">
        <v>78</v>
      </c>
      <c r="K12" s="62">
        <v>7269</v>
      </c>
      <c r="L12" s="62" t="s">
        <v>79</v>
      </c>
      <c r="M12" s="63" t="s">
        <v>73</v>
      </c>
      <c r="N12" s="63" t="s">
        <v>80</v>
      </c>
      <c r="O12" s="64" t="s">
        <v>81</v>
      </c>
      <c r="P12" s="65" t="s">
        <v>82</v>
      </c>
    </row>
    <row r="13" spans="1:16" ht="12.75" customHeight="1" thickBot="1">
      <c r="A13" s="19" t="str">
        <f t="shared" si="0"/>
        <v>OEJV 0074 </v>
      </c>
      <c r="B13" s="6" t="str">
        <f t="shared" si="1"/>
        <v>II</v>
      </c>
      <c r="C13" s="19">
        <f t="shared" si="2"/>
        <v>53745.558790000003</v>
      </c>
      <c r="D13" s="27" t="str">
        <f t="shared" si="3"/>
        <v>vis</v>
      </c>
      <c r="E13" s="61">
        <f>VLOOKUP(C13,Active!C$21:E$973,3,FALSE)</f>
        <v>22424.974219282954</v>
      </c>
      <c r="F13" s="6" t="s">
        <v>68</v>
      </c>
      <c r="G13" s="27" t="str">
        <f t="shared" si="4"/>
        <v>53745.55879</v>
      </c>
      <c r="H13" s="19">
        <f t="shared" si="5"/>
        <v>7474.5</v>
      </c>
      <c r="I13" s="62" t="s">
        <v>83</v>
      </c>
      <c r="J13" s="63" t="s">
        <v>84</v>
      </c>
      <c r="K13" s="62">
        <v>7474.5</v>
      </c>
      <c r="L13" s="62" t="s">
        <v>85</v>
      </c>
      <c r="M13" s="63" t="s">
        <v>86</v>
      </c>
      <c r="N13" s="63" t="s">
        <v>87</v>
      </c>
      <c r="O13" s="64" t="s">
        <v>88</v>
      </c>
      <c r="P13" s="65" t="s">
        <v>89</v>
      </c>
    </row>
    <row r="14" spans="1:16" ht="12.75" customHeight="1" thickBot="1">
      <c r="A14" s="19" t="str">
        <f t="shared" si="0"/>
        <v>BAVM 209 </v>
      </c>
      <c r="B14" s="6" t="str">
        <f t="shared" si="1"/>
        <v>II</v>
      </c>
      <c r="C14" s="19">
        <f t="shared" si="2"/>
        <v>54866.438000000002</v>
      </c>
      <c r="D14" s="27" t="str">
        <f t="shared" si="3"/>
        <v>vis</v>
      </c>
      <c r="E14" s="61">
        <f>VLOOKUP(C14,Active!C$21:E$973,3,FALSE)</f>
        <v>23486.976047904194</v>
      </c>
      <c r="F14" s="6" t="s">
        <v>68</v>
      </c>
      <c r="G14" s="27" t="str">
        <f t="shared" si="4"/>
        <v>54866.4380</v>
      </c>
      <c r="H14" s="19">
        <f t="shared" si="5"/>
        <v>7828.5</v>
      </c>
      <c r="I14" s="62" t="s">
        <v>90</v>
      </c>
      <c r="J14" s="63" t="s">
        <v>91</v>
      </c>
      <c r="K14" s="62">
        <v>7828.5</v>
      </c>
      <c r="L14" s="62" t="s">
        <v>92</v>
      </c>
      <c r="M14" s="63" t="s">
        <v>86</v>
      </c>
      <c r="N14" s="63" t="s">
        <v>93</v>
      </c>
      <c r="O14" s="64" t="s">
        <v>94</v>
      </c>
      <c r="P14" s="65" t="s">
        <v>95</v>
      </c>
    </row>
    <row r="15" spans="1:16" ht="12.75" customHeight="1" thickBot="1">
      <c r="A15" s="19" t="str">
        <f t="shared" si="0"/>
        <v>IBVS 5894 </v>
      </c>
      <c r="B15" s="6" t="str">
        <f t="shared" si="1"/>
        <v>I</v>
      </c>
      <c r="C15" s="19">
        <f t="shared" si="2"/>
        <v>54889.654799999997</v>
      </c>
      <c r="D15" s="27" t="str">
        <f t="shared" si="3"/>
        <v>vis</v>
      </c>
      <c r="E15" s="61">
        <f>VLOOKUP(C15,Active!C$21:E$973,3,FALSE)</f>
        <v>23508.973319184413</v>
      </c>
      <c r="F15" s="6" t="s">
        <v>68</v>
      </c>
      <c r="G15" s="27" t="str">
        <f t="shared" si="4"/>
        <v>54889.6548</v>
      </c>
      <c r="H15" s="19">
        <f t="shared" si="5"/>
        <v>7836</v>
      </c>
      <c r="I15" s="62" t="s">
        <v>96</v>
      </c>
      <c r="J15" s="63" t="s">
        <v>97</v>
      </c>
      <c r="K15" s="62" t="s">
        <v>98</v>
      </c>
      <c r="L15" s="62" t="s">
        <v>99</v>
      </c>
      <c r="M15" s="63" t="s">
        <v>86</v>
      </c>
      <c r="N15" s="63" t="s">
        <v>68</v>
      </c>
      <c r="O15" s="64" t="s">
        <v>100</v>
      </c>
      <c r="P15" s="65" t="s">
        <v>101</v>
      </c>
    </row>
    <row r="16" spans="1:16" ht="12.75" customHeight="1" thickBot="1">
      <c r="A16" s="19" t="str">
        <f t="shared" si="0"/>
        <v>IBVS 5945 </v>
      </c>
      <c r="B16" s="6" t="str">
        <f t="shared" si="1"/>
        <v>II</v>
      </c>
      <c r="C16" s="19">
        <f t="shared" si="2"/>
        <v>55290.722999999998</v>
      </c>
      <c r="D16" s="27" t="str">
        <f t="shared" si="3"/>
        <v>vis</v>
      </c>
      <c r="E16" s="61">
        <f>VLOOKUP(C16,Active!C$21:E$973,3,FALSE)</f>
        <v>23888.974266656558</v>
      </c>
      <c r="F16" s="6" t="s">
        <v>68</v>
      </c>
      <c r="G16" s="27" t="str">
        <f t="shared" si="4"/>
        <v>55290.7230</v>
      </c>
      <c r="H16" s="19">
        <f t="shared" si="5"/>
        <v>7962.5</v>
      </c>
      <c r="I16" s="62" t="s">
        <v>102</v>
      </c>
      <c r="J16" s="63" t="s">
        <v>103</v>
      </c>
      <c r="K16" s="62" t="s">
        <v>104</v>
      </c>
      <c r="L16" s="62" t="s">
        <v>105</v>
      </c>
      <c r="M16" s="63" t="s">
        <v>86</v>
      </c>
      <c r="N16" s="63" t="s">
        <v>68</v>
      </c>
      <c r="O16" s="64" t="s">
        <v>100</v>
      </c>
      <c r="P16" s="65" t="s">
        <v>106</v>
      </c>
    </row>
    <row r="17" spans="1:16" ht="12.75" customHeight="1" thickBot="1">
      <c r="A17" s="19" t="str">
        <f t="shared" si="0"/>
        <v>IBVS 5992 </v>
      </c>
      <c r="B17" s="6" t="str">
        <f t="shared" si="1"/>
        <v>II</v>
      </c>
      <c r="C17" s="19">
        <f t="shared" si="2"/>
        <v>55632.681799999998</v>
      </c>
      <c r="D17" s="27" t="str">
        <f t="shared" si="3"/>
        <v>vis</v>
      </c>
      <c r="E17" s="61">
        <f>VLOOKUP(C17,Active!C$21:E$973,3,FALSE)</f>
        <v>24212.970704161296</v>
      </c>
      <c r="F17" s="6" t="s">
        <v>68</v>
      </c>
      <c r="G17" s="27" t="str">
        <f t="shared" si="4"/>
        <v>55632.6818</v>
      </c>
      <c r="H17" s="19">
        <f t="shared" si="5"/>
        <v>8070.5</v>
      </c>
      <c r="I17" s="62" t="s">
        <v>107</v>
      </c>
      <c r="J17" s="63" t="s">
        <v>108</v>
      </c>
      <c r="K17" s="62" t="s">
        <v>109</v>
      </c>
      <c r="L17" s="62" t="s">
        <v>110</v>
      </c>
      <c r="M17" s="63" t="s">
        <v>86</v>
      </c>
      <c r="N17" s="63" t="s">
        <v>68</v>
      </c>
      <c r="O17" s="64" t="s">
        <v>100</v>
      </c>
      <c r="P17" s="65" t="s">
        <v>111</v>
      </c>
    </row>
    <row r="18" spans="1:16" ht="12.75" customHeight="1" thickBot="1">
      <c r="A18" s="19" t="str">
        <f t="shared" si="0"/>
        <v>IBVS 6029 </v>
      </c>
      <c r="B18" s="6" t="str">
        <f t="shared" si="1"/>
        <v>I</v>
      </c>
      <c r="C18" s="19">
        <f t="shared" si="2"/>
        <v>55940.871800000001</v>
      </c>
      <c r="D18" s="27" t="str">
        <f t="shared" si="3"/>
        <v>vis</v>
      </c>
      <c r="E18" s="61">
        <f>VLOOKUP(C18,Active!C$21:E$973,3,FALSE)</f>
        <v>24504.972144318959</v>
      </c>
      <c r="F18" s="6" t="s">
        <v>68</v>
      </c>
      <c r="G18" s="27" t="str">
        <f t="shared" si="4"/>
        <v>55940.8718</v>
      </c>
      <c r="H18" s="19">
        <f t="shared" si="5"/>
        <v>8168</v>
      </c>
      <c r="I18" s="62" t="s">
        <v>112</v>
      </c>
      <c r="J18" s="63" t="s">
        <v>113</v>
      </c>
      <c r="K18" s="62" t="s">
        <v>114</v>
      </c>
      <c r="L18" s="62" t="s">
        <v>115</v>
      </c>
      <c r="M18" s="63" t="s">
        <v>86</v>
      </c>
      <c r="N18" s="63" t="s">
        <v>68</v>
      </c>
      <c r="O18" s="64" t="s">
        <v>100</v>
      </c>
      <c r="P18" s="65" t="s">
        <v>116</v>
      </c>
    </row>
    <row r="19" spans="1:16" ht="12.75" customHeight="1" thickBot="1">
      <c r="A19" s="19" t="str">
        <f t="shared" si="0"/>
        <v>IBVS 6131 </v>
      </c>
      <c r="B19" s="6" t="str">
        <f t="shared" si="1"/>
        <v>I</v>
      </c>
      <c r="C19" s="19">
        <f t="shared" si="2"/>
        <v>57007.923300000002</v>
      </c>
      <c r="D19" s="27" t="str">
        <f t="shared" si="3"/>
        <v>vis</v>
      </c>
      <c r="E19" s="61">
        <f>VLOOKUP(C19,Active!C$21:E$973,3,FALSE)</f>
        <v>25515.973717122721</v>
      </c>
      <c r="F19" s="6" t="s">
        <v>68</v>
      </c>
      <c r="G19" s="27" t="str">
        <f t="shared" si="4"/>
        <v>57007.9233</v>
      </c>
      <c r="H19" s="19">
        <f t="shared" si="5"/>
        <v>8505</v>
      </c>
      <c r="I19" s="62" t="s">
        <v>117</v>
      </c>
      <c r="J19" s="63" t="s">
        <v>118</v>
      </c>
      <c r="K19" s="62" t="s">
        <v>119</v>
      </c>
      <c r="L19" s="62" t="s">
        <v>120</v>
      </c>
      <c r="M19" s="63" t="s">
        <v>86</v>
      </c>
      <c r="N19" s="63" t="s">
        <v>60</v>
      </c>
      <c r="O19" s="64" t="s">
        <v>121</v>
      </c>
      <c r="P19" s="65" t="s">
        <v>122</v>
      </c>
    </row>
    <row r="20" spans="1:16">
      <c r="B20" s="6"/>
      <c r="E20" s="61"/>
      <c r="F20" s="6"/>
    </row>
    <row r="21" spans="1:16">
      <c r="B21" s="6"/>
      <c r="E21" s="61"/>
      <c r="F21" s="6"/>
    </row>
    <row r="22" spans="1:16">
      <c r="B22" s="6"/>
      <c r="E22" s="61"/>
      <c r="F22" s="6"/>
    </row>
    <row r="23" spans="1:16">
      <c r="B23" s="6"/>
      <c r="E23" s="61"/>
      <c r="F23" s="6"/>
    </row>
    <row r="24" spans="1:16">
      <c r="B24" s="6"/>
      <c r="E24" s="61"/>
      <c r="F24" s="6"/>
    </row>
    <row r="25" spans="1:16">
      <c r="B25" s="6"/>
      <c r="E25" s="61"/>
      <c r="F25" s="6"/>
    </row>
    <row r="26" spans="1:16">
      <c r="B26" s="6"/>
      <c r="E26" s="61"/>
      <c r="F26" s="6"/>
    </row>
    <row r="27" spans="1:16">
      <c r="B27" s="6"/>
      <c r="E27" s="61"/>
      <c r="F27" s="6"/>
    </row>
    <row r="28" spans="1:16">
      <c r="B28" s="6"/>
      <c r="E28" s="61"/>
      <c r="F28" s="6"/>
    </row>
    <row r="29" spans="1:16">
      <c r="B29" s="6"/>
      <c r="E29" s="61"/>
      <c r="F29" s="6"/>
    </row>
    <row r="30" spans="1:16">
      <c r="B30" s="6"/>
      <c r="E30" s="61"/>
      <c r="F30" s="6"/>
    </row>
    <row r="31" spans="1:16">
      <c r="B31" s="6"/>
      <c r="E31" s="61"/>
      <c r="F31" s="6"/>
    </row>
    <row r="32" spans="1:16">
      <c r="B32" s="6"/>
      <c r="E32" s="61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</sheetData>
  <phoneticPr fontId="7" type="noConversion"/>
  <hyperlinks>
    <hyperlink ref="P12" r:id="rId1" display="http://www.bav-astro.de/sfs/BAVM_link.php?BAVMnr=172"/>
    <hyperlink ref="P13" r:id="rId2" display="http://var.astro.cz/oejv/issues/oejv0074.pdf"/>
    <hyperlink ref="P14" r:id="rId3" display="http://www.bav-astro.de/sfs/BAVM_link.php?BAVMnr=209"/>
    <hyperlink ref="P15" r:id="rId4" display="http://www.konkoly.hu/cgi-bin/IBVS?5894"/>
    <hyperlink ref="P16" r:id="rId5" display="http://www.konkoly.hu/cgi-bin/IBVS?5945"/>
    <hyperlink ref="P17" r:id="rId6" display="http://www.konkoly.hu/cgi-bin/IBVS?5992"/>
    <hyperlink ref="P18" r:id="rId7" display="http://www.konkoly.hu/cgi-bin/IBVS?6029"/>
    <hyperlink ref="P19" r:id="rId8" display="http://www.konkoly.hu/cgi-bin/IBVS?61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2024-02-15T05:23:39Z</dcterms:modified>
</cp:coreProperties>
</file>