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5CB964F-A291-413F-8BDC-146A67CC402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<sst xmlns="http://schemas.openxmlformats.org/spreadsheetml/2006/main" count="49" uniqueCount="48">
  <si>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</si>
  <si>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</si>
  <si>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</si>
  <si>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</si>
  <si>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</si>
  <si>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</si>
  <si>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</si>
  <si>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</si>
  <si>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</si>
  <si>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</si>
  <si>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</si>
  <si>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</si>
  <si>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</si>
  <si>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</si>
  <si>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</si>
  <si>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</si>
  <si>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</si>
  <si>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</si>
  <si>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</si>
  <si>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</si>
  <si>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</si>
  <si>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</si>
  <si>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</si>
  <si>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</si>
  <si>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</si>
  <si>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</si>
  <si>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</si>
  <si>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</si>
  <si>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</si>
  <si>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</si>
  <si>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</si>
  <si>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</si>
  <si>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</si>
  <si>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</si>
  <si>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</si>
  <si>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</si>
  <si>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</si>
  <si>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</si>
  <si>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</si>
  <si>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</si>
  <si>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</si>
  <si>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V0426 Hya / GSC 5440-1394</t>
  </si>
  <si>
    <t>G5440-1394</t>
  </si>
  <si>
    <t>EA</t>
  </si>
  <si>
    <t>IBVS 5630</t>
  </si>
  <si>
    <t>IBVS 6011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</si>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</sst>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V0426 Hya-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42-42F5-98B2-5634CA5C37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-1.840000000083819E-2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42-42F5-98B2-5634CA5C37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42-42F5-98B2-5634CA5C37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42-42F5-98B2-5634CA5C37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42-42F5-98B2-5634CA5C37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42-42F5-98B2-5634CA5C37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42-42F5-98B2-5634CA5C37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-1.840000000083819E-2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42-42F5-98B2-5634CA5C37E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42-42F5-98B2-5634CA5C3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55552"/>
        <c:axId val="1"/>
      </c:scatterChart>
      <c:valAx>
        <c:axId val="59995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55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15037593984962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0EECA52-0BE7-595A-0464-E756666C2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/>
      <c r="F1" t="s">
        <v>42</v>
      </c>
    </row>
    <row r="2" spans="1:7" x14ac:dyDescent="0.2">
      <c r="A2" t="s">
        <v>23</v>
      </c>
      <c r="B2" t="s">
        <v>43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51578.879999999997</v>
      </c>
      <c r="D4" s="9">
        <v>7.3089000000000004</v>
      </c>
    </row>
    <row r="6" spans="1:7" x14ac:dyDescent="0.2">
      <c r="A6" s="5" t="s">
        <v>1</v>
      </c>
    </row>
    <row r="7" spans="1:7" x14ac:dyDescent="0.2">
      <c r="A7" t="s">
        <v>2</v>
      </c>
      <c r="C7">
        <v>51578.879999999997</v>
      </c>
    </row>
    <row r="8" spans="1:7" x14ac:dyDescent="0.2">
      <c r="A8" t="s">
        <v>3</v>
      </c>
      <c r="C8">
        <v>7.3089000000000004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-3.0872483222882869E-5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60355.774123842588</v>
      </c>
    </row>
    <row r="15" spans="1:7" x14ac:dyDescent="0.2">
      <c r="A15" s="14" t="s">
        <v>17</v>
      </c>
      <c r="B15" s="12"/>
      <c r="C15" s="15">
        <f ca="1">(C7+C11)+(C8+C12)*INT(MAX(F21:F3533))</f>
        <v>55934.966</v>
      </c>
      <c r="D15" s="16" t="s">
        <v>40</v>
      </c>
      <c r="E15" s="17">
        <f ca="1">ROUND(2*(E14-$C$7)/$C$8,0)/2+E13</f>
        <v>1202</v>
      </c>
    </row>
    <row r="16" spans="1:7" x14ac:dyDescent="0.2">
      <c r="A16" s="18" t="s">
        <v>4</v>
      </c>
      <c r="B16" s="12"/>
      <c r="C16" s="19">
        <f ca="1">+C8+C12</f>
        <v>7.3088691275167772</v>
      </c>
      <c r="D16" s="16" t="s">
        <v>33</v>
      </c>
      <c r="E16" s="26">
        <f ca="1">ROUND(2*(E14-$C$15)/$C$16,0)/2+E13</f>
        <v>606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45346.036524608506</v>
      </c>
    </row>
    <row r="18" spans="1:18" ht="14.25" thickTop="1" thickBot="1" x14ac:dyDescent="0.25">
      <c r="A18" s="18" t="s">
        <v>5</v>
      </c>
      <c r="B18" s="12"/>
      <c r="C18" s="21">
        <f ca="1">+C15</f>
        <v>55934.966</v>
      </c>
      <c r="D18" s="22">
        <f ca="1">+C16</f>
        <v>7.3088691275167772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t="s">
        <v>44</v>
      </c>
      <c r="C21" s="10">
        <v>51578.879999999997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36560.379999999997</v>
      </c>
    </row>
    <row r="22" spans="1:18" x14ac:dyDescent="0.2">
      <c r="A22" s="31" t="s">
        <v>45</v>
      </c>
      <c r="B22" s="32" t="s">
        <v>46</v>
      </c>
      <c r="C22" s="31">
        <v>55934.966</v>
      </c>
      <c r="D22" s="31">
        <v>3.0000000000000001E-3</v>
      </c>
      <c r="E22">
        <f>+(C22-C$7)/C$8</f>
        <v>595.99748252130996</v>
      </c>
      <c r="F22">
        <f>ROUND(2*E22,0)/2</f>
        <v>596</v>
      </c>
      <c r="G22">
        <f>+C22-(C$7+F22*C$8)</f>
        <v>-1.840000000083819E-2</v>
      </c>
      <c r="I22">
        <f>+G22</f>
        <v>-1.840000000083819E-2</v>
      </c>
      <c r="O22">
        <f ca="1">+C$11+C$12*$F22</f>
        <v>-1.840000000083819E-2</v>
      </c>
      <c r="Q22" s="2">
        <f>+C22-15018.5</f>
        <v>40916.466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2024-02-15T05:34:44Z</dcterms:modified>
</cp:coreProperties>
</file>