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BAAA2A4-F8DF-4C3C-A59A-A52922A227A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C17" i="1"/>
  <c r="E21" i="1"/>
  <c r="F21" i="1"/>
  <c r="A21" i="1"/>
  <c r="H20" i="1"/>
  <c r="G11" i="1"/>
  <c r="E14" i="1"/>
  <c r="E15" i="1" s="1"/>
  <c r="Q21" i="1"/>
  <c r="G21" i="1"/>
  <c r="H21" i="1"/>
  <c r="C11" i="1"/>
  <c r="C12" i="1" l="1"/>
  <c r="C16" i="1" l="1"/>
  <c r="D18" i="1" s="1"/>
  <c r="O24" i="1"/>
  <c r="S24" i="1" s="1"/>
  <c r="O23" i="1"/>
  <c r="S23" i="1" s="1"/>
  <c r="O21" i="1"/>
  <c r="S21" i="1" s="1"/>
  <c r="C15" i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<sst xmlns="http://schemas.openxmlformats.org/spreadsheetml/2006/main" count="59" uniqueCount="55">
  <si>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</si>
  <si>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</si>
  <si>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</si>
  <si>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</si>
  <si>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</si>
  <si>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</si>
  <si>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</si>
  <si>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</si>
  <si>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</si>
  <si>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</si>
  <si>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</si>
  <si>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</si>
  <si>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</si>
  <si>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</si>
  <si>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</si>
  <si>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</si>
  <si>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</si>
  <si>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</si>
  <si>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</si>
  <si>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</si>
  <si>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</si>
  <si>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</si>
  <si>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</si>
  <si>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</si>
  <si>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</si>
  <si>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</si>
  <si>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</si>
  <si>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</si>
  <si>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</si>
  <si>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</si>
  <si>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</si>
  <si>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</si>
  <si>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</si>
  <si>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</si>
  <si>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</si>
  <si>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</si>
  <si>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</si>
  <si>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</si>
  <si>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</si>
  <si>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</si>
  <si>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</si>
  <si>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</si>
  <si>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G6029-0311</t>
  </si>
  <si>
    <t>G6029-0311_Hya.xls</t>
  </si>
  <si>
    <t>ESD</t>
  </si>
  <si>
    <t>Hya</t>
  </si>
  <si>
    <t>VSX</t>
  </si>
  <si>
    <t>IBVS 5945</t>
  </si>
  <si>
    <t>II</t>
  </si>
  <si>
    <t>IBVS 5992</t>
  </si>
  <si>
    <t>I</t>
  </si>
  <si>
    <t>IBVS 6029</t>
  </si>
  <si>
    <t>0,0008</t>
  </si>
  <si>
    <t>V0582 Hya / GSC 6029-0311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</si>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</sst>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V0582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3624.5</c:v>
                </c:pt>
                <c:pt idx="2">
                  <c:v>4393</c:v>
                </c:pt>
                <c:pt idx="3">
                  <c:v>5286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75-472B-812C-9EE7DA56C88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3624.5</c:v>
                </c:pt>
                <c:pt idx="2">
                  <c:v>4393</c:v>
                </c:pt>
                <c:pt idx="3">
                  <c:v>5286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-3.4998738556168973E-6</c:v>
                </c:pt>
                <c:pt idx="2">
                  <c:v>1.2010001300950535E-3</c:v>
                </c:pt>
                <c:pt idx="3">
                  <c:v>-9.7999873105436563E-5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75-472B-812C-9EE7DA56C88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3624.5</c:v>
                </c:pt>
                <c:pt idx="2">
                  <c:v>4393</c:v>
                </c:pt>
                <c:pt idx="3">
                  <c:v>5286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75-472B-812C-9EE7DA56C88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3624.5</c:v>
                </c:pt>
                <c:pt idx="2">
                  <c:v>4393</c:v>
                </c:pt>
                <c:pt idx="3">
                  <c:v>5286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75-472B-812C-9EE7DA56C88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3624.5</c:v>
                </c:pt>
                <c:pt idx="2">
                  <c:v>4393</c:v>
                </c:pt>
                <c:pt idx="3">
                  <c:v>5286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75-472B-812C-9EE7DA56C88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3624.5</c:v>
                </c:pt>
                <c:pt idx="2">
                  <c:v>4393</c:v>
                </c:pt>
                <c:pt idx="3">
                  <c:v>5286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75-472B-812C-9EE7DA56C88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3624.5</c:v>
                </c:pt>
                <c:pt idx="2">
                  <c:v>4393</c:v>
                </c:pt>
                <c:pt idx="3">
                  <c:v>5286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F75-472B-812C-9EE7DA56C88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3624.5</c:v>
                </c:pt>
                <c:pt idx="2">
                  <c:v>4393</c:v>
                </c:pt>
                <c:pt idx="3">
                  <c:v>5286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5.045974950177473E-5</c:v>
                </c:pt>
                <c:pt idx="1">
                  <c:v>2.9502499100908129E-4</c:v>
                </c:pt>
                <c:pt idx="2">
                  <c:v>3.4687997462016292E-4</c:v>
                </c:pt>
                <c:pt idx="3">
                  <c:v>4.0713566800298115E-4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75-472B-812C-9EE7DA56C88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3624.5</c:v>
                </c:pt>
                <c:pt idx="2">
                  <c:v>4393</c:v>
                </c:pt>
                <c:pt idx="3">
                  <c:v>5286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F75-472B-812C-9EE7DA56C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589408"/>
        <c:axId val="1"/>
      </c:scatterChart>
      <c:valAx>
        <c:axId val="824589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589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67CC16F-8802-F46B-750F-E3827B103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53</v>
      </c>
      <c r="E1" t="s">
        <v>43</v>
      </c>
    </row>
    <row r="2" spans="1:7" x14ac:dyDescent="0.2">
      <c r="A2" t="s">
        <v>24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8">
        <v>53465.60999999987</v>
      </c>
      <c r="D7" s="29" t="s">
        <v>46</v>
      </c>
    </row>
    <row r="8" spans="1:7" x14ac:dyDescent="0.2">
      <c r="A8" t="s">
        <v>3</v>
      </c>
      <c r="C8" s="38">
        <v>0.48014299999999999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5.045974950177473E-5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6.7475580495877109E-8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60355.794144444444</v>
      </c>
    </row>
    <row r="15" spans="1:7" x14ac:dyDescent="0.2">
      <c r="A15" s="11" t="s">
        <v>17</v>
      </c>
      <c r="B15" s="9"/>
      <c r="C15" s="12">
        <f ca="1">(C7+C11)+(C8+C12)*INT(MAX(F21:F3533))</f>
        <v>56003.646305135539</v>
      </c>
      <c r="D15" s="13" t="s">
        <v>38</v>
      </c>
      <c r="E15" s="14">
        <f ca="1">ROUND(2*(E14-$C$7)/$C$8,0)/2+E13</f>
        <v>14351.5</v>
      </c>
    </row>
    <row r="16" spans="1:7" x14ac:dyDescent="0.2">
      <c r="A16" s="15" t="s">
        <v>4</v>
      </c>
      <c r="B16" s="9"/>
      <c r="C16" s="16">
        <f ca="1">+C8+C12</f>
        <v>0.4801430674755805</v>
      </c>
      <c r="D16" s="13" t="s">
        <v>39</v>
      </c>
      <c r="E16" s="23">
        <f ca="1">ROUND(2*(E14-$C$15)/$C$16,0)/2+E13</f>
        <v>9065.5</v>
      </c>
    </row>
    <row r="17" spans="1:19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45338.279116668746</v>
      </c>
    </row>
    <row r="18" spans="1:19" ht="14.25" thickTop="1" thickBot="1" x14ac:dyDescent="0.25">
      <c r="A18" s="15" t="s">
        <v>5</v>
      </c>
      <c r="B18" s="9"/>
      <c r="C18" s="18">
        <f ca="1">+C15</f>
        <v>56003.646305135539</v>
      </c>
      <c r="D18" s="19">
        <f ca="1">+C16</f>
        <v>0.4801430674755805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5.9898426137966075E-4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54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53465.60999999987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5.045974950177473E-5</v>
      </c>
      <c r="Q21" s="1">
        <f>+C21-15018.5</f>
        <v>38447.10999999987</v>
      </c>
      <c r="S21">
        <f ca="1">+(O21-G21)^2</f>
        <v>2.5461863197818551E-9</v>
      </c>
    </row>
    <row r="22" spans="1:19" x14ac:dyDescent="0.2">
      <c r="A22" s="32" t="s">
        <v>47</v>
      </c>
      <c r="B22" s="33" t="s">
        <v>48</v>
      </c>
      <c r="C22" s="32">
        <v>55205.888299999999</v>
      </c>
      <c r="D22" s="32">
        <v>4.0000000000000002E-4</v>
      </c>
      <c r="E22">
        <f>+(C22-C$7)/C$8</f>
        <v>3624.4999927107738</v>
      </c>
      <c r="F22">
        <f>ROUND(2*E22,0)/2</f>
        <v>3624.5</v>
      </c>
      <c r="G22">
        <f>+C22-(C$7+F22*C$8)</f>
        <v>-3.4998738556168973E-6</v>
      </c>
      <c r="I22">
        <f>+G22</f>
        <v>-3.4998738556168973E-6</v>
      </c>
      <c r="O22">
        <f ca="1">+C$11+C$12*$F22</f>
        <v>2.9502499100908129E-4</v>
      </c>
      <c r="Q22" s="1">
        <f>+C22-15018.5</f>
        <v>40187.388299999999</v>
      </c>
      <c r="S22">
        <f ca="1">+(O22-G22)^2</f>
        <v>8.9117094942486308E-8</v>
      </c>
    </row>
    <row r="23" spans="1:19" x14ac:dyDescent="0.2">
      <c r="A23" s="32" t="s">
        <v>49</v>
      </c>
      <c r="B23" s="33" t="s">
        <v>50</v>
      </c>
      <c r="C23" s="32">
        <v>55574.879399999998</v>
      </c>
      <c r="D23" s="32">
        <v>5.0000000000000001E-4</v>
      </c>
      <c r="E23">
        <f>+(C23-C$7)/C$8</f>
        <v>4393.0025013384102</v>
      </c>
      <c r="F23">
        <f>ROUND(2*E23,0)/2</f>
        <v>4393</v>
      </c>
      <c r="G23">
        <f>+C23-(C$7+F23*C$8)</f>
        <v>1.2010001300950535E-3</v>
      </c>
      <c r="I23">
        <f>+G23</f>
        <v>1.2010001300950535E-3</v>
      </c>
      <c r="O23">
        <f ca="1">+C$11+C$12*$F23</f>
        <v>3.4687997462016292E-4</v>
      </c>
      <c r="Q23" s="1">
        <f>+C23-15018.5</f>
        <v>40556.379399999998</v>
      </c>
      <c r="S23">
        <f ca="1">+(O23-G23)^2</f>
        <v>7.2952123998845116E-7</v>
      </c>
    </row>
    <row r="24" spans="1:19" x14ac:dyDescent="0.2">
      <c r="A24" s="34" t="s">
        <v>51</v>
      </c>
      <c r="B24" s="35" t="s">
        <v>50</v>
      </c>
      <c r="C24" s="36">
        <v>56003.645799999998</v>
      </c>
      <c r="D24" s="34" t="s">
        <v>52</v>
      </c>
      <c r="E24">
        <f>+(C24-C$7)/C$8</f>
        <v>5285.9997958944086</v>
      </c>
      <c r="F24">
        <f>ROUND(2*E24,0)/2</f>
        <v>5286</v>
      </c>
      <c r="G24">
        <f>+C24-(C$7+F24*C$8)</f>
        <v>-9.7999873105436563E-5</v>
      </c>
      <c r="I24">
        <f>+G24</f>
        <v>-9.7999873105436563E-5</v>
      </c>
      <c r="O24">
        <f ca="1">+C$11+C$12*$F24</f>
        <v>4.0713566800298115E-4</v>
      </c>
      <c r="Q24" s="1">
        <f>+C24-15018.5</f>
        <v>40985.145799999998</v>
      </c>
      <c r="S24">
        <f ca="1">+(O24-G24)^2</f>
        <v>2.5516191489089398E-7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2024-02-15T06:03:34Z</dcterms:modified>
</cp:coreProperties>
</file>