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08AE2DA-6A73-4D71-8C27-16B9EFA5B45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G11" i="1"/>
  <c r="F11" i="1"/>
  <c r="Q22" i="1"/>
  <c r="I23" i="1"/>
  <c r="Q23" i="1"/>
  <c r="C21" i="1"/>
  <c r="E21" i="1"/>
  <c r="F21" i="1"/>
  <c r="A21" i="1"/>
  <c r="H20" i="1"/>
  <c r="E14" i="1"/>
  <c r="E15" i="1" s="1"/>
  <c r="Q21" i="1"/>
  <c r="G21" i="1"/>
  <c r="H21" i="1"/>
  <c r="C17" i="1"/>
  <c r="C11" i="1"/>
  <c r="C12" i="1" l="1"/>
  <c r="C16" i="1" l="1"/>
  <c r="D18" i="1" s="1"/>
  <c r="O23" i="1"/>
  <c r="S23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<sst xmlns="http://schemas.openxmlformats.org/spreadsheetml/2006/main" count="56" uniqueCount="53">
  <si>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</si>
  <si>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</si>
  <si>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</si>
  <si>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</si>
  <si>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</si>
  <si>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</si>
  <si>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</si>
  <si>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</si>
  <si>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</si>
  <si>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</si>
  <si>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</si>
  <si>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</si>
  <si>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</si>
  <si>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</si>
  <si>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</si>
  <si>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</si>
  <si>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</si>
  <si>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</si>
  <si>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</si>
  <si>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</si>
  <si>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</si>
  <si>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</si>
  <si>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</si>
  <si>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</si>
  <si>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</si>
  <si>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</si>
  <si>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</si>
  <si>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</si>
  <si>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</si>
  <si>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</si>
  <si>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</si>
  <si>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</si>
  <si>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</si>
  <si>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</si>
  <si>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</si>
  <si>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</si>
  <si>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</si>
  <si>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</si>
  <si>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</si>
  <si>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</si>
  <si>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</si>
  <si>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</si>
  <si>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G4861-1380</t>
  </si>
  <si>
    <t>G4861-1380_Hya.xls</t>
  </si>
  <si>
    <t>EC</t>
  </si>
  <si>
    <t>Hya</t>
  </si>
  <si>
    <t>VSX</t>
  </si>
  <si>
    <t>IBVS 5992</t>
  </si>
  <si>
    <t>I</t>
  </si>
  <si>
    <t>IBVS 6029</t>
  </si>
  <si>
    <t>II</t>
  </si>
  <si>
    <t>V0614 Hya / GSC 4861-1380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</si>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</sst>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V0614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9808.5</c:v>
                </c:pt>
                <c:pt idx="2">
                  <c:v>10776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32-42AD-A3D2-1BED780E83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9808.5</c:v>
                </c:pt>
                <c:pt idx="2">
                  <c:v>10776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-4.2179997981293127E-3</c:v>
                </c:pt>
                <c:pt idx="2">
                  <c:v>-2.2079997943365015E-3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32-42AD-A3D2-1BED780E83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9808.5</c:v>
                </c:pt>
                <c:pt idx="2">
                  <c:v>10776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32-42AD-A3D2-1BED780E83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9808.5</c:v>
                </c:pt>
                <c:pt idx="2">
                  <c:v>10776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32-42AD-A3D2-1BED780E83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9808.5</c:v>
                </c:pt>
                <c:pt idx="2">
                  <c:v>10776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32-42AD-A3D2-1BED780E83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9808.5</c:v>
                </c:pt>
                <c:pt idx="2">
                  <c:v>10776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32-42AD-A3D2-1BED780E83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9808.5</c:v>
                </c:pt>
                <c:pt idx="2">
                  <c:v>10776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32-42AD-A3D2-1BED780E83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9808.5</c:v>
                </c:pt>
                <c:pt idx="2">
                  <c:v>10776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-2.4595348673790079E-2</c:v>
                </c:pt>
                <c:pt idx="1">
                  <c:v>-4.2179997981293162E-3</c:v>
                </c:pt>
                <c:pt idx="2">
                  <c:v>-2.2079997943365015E-3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32-42AD-A3D2-1BED780E832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9808.5</c:v>
                </c:pt>
                <c:pt idx="2">
                  <c:v>10776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32-42AD-A3D2-1BED780E8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965272"/>
        <c:axId val="1"/>
      </c:scatterChart>
      <c:valAx>
        <c:axId val="59996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965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ECD2B6-1E9E-88FB-6485-193D18276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51869.029999999795</v>
      </c>
      <c r="D7" s="29" t="s">
        <v>46</v>
      </c>
    </row>
    <row r="8" spans="1:7" x14ac:dyDescent="0.2">
      <c r="A8" t="s">
        <v>3</v>
      </c>
      <c r="C8" s="37">
        <v>0.38350800000000002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-2.4595348673790079E-2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2.0775193837651796E-6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60355.80547511574</v>
      </c>
    </row>
    <row r="15" spans="1:7" x14ac:dyDescent="0.2">
      <c r="A15" s="11" t="s">
        <v>17</v>
      </c>
      <c r="B15" s="9"/>
      <c r="C15" s="12">
        <f ca="1">(C7+C11)+(C8+C12)*INT(MAX(F21:F3533))</f>
        <v>56001.71</v>
      </c>
      <c r="D15" s="13" t="s">
        <v>38</v>
      </c>
      <c r="E15" s="14">
        <f ca="1">ROUND(2*(E14-$C$7)/$C$8,0)/2+E13</f>
        <v>22130.5</v>
      </c>
    </row>
    <row r="16" spans="1:7" x14ac:dyDescent="0.2">
      <c r="A16" s="15" t="s">
        <v>4</v>
      </c>
      <c r="B16" s="9"/>
      <c r="C16" s="16">
        <f ca="1">+C8+C12</f>
        <v>0.38351007751938376</v>
      </c>
      <c r="D16" s="13" t="s">
        <v>39</v>
      </c>
      <c r="E16" s="23">
        <f ca="1">ROUND(2*(E14-$C$15)/$C$16,0)/2+E13</f>
        <v>11354.5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45338.171008527177</v>
      </c>
    </row>
    <row r="18" spans="1:19" ht="14.25" thickTop="1" thickBot="1" x14ac:dyDescent="0.25">
      <c r="A18" s="15" t="s">
        <v>5</v>
      </c>
      <c r="B18" s="9"/>
      <c r="C18" s="18">
        <f ca="1">+C15</f>
        <v>56001.71</v>
      </c>
      <c r="D18" s="19">
        <f ca="1">+C16</f>
        <v>0.38351007751938376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1.7391537832884524E-2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51869.029999999795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-2.4595348673790079E-2</v>
      </c>
      <c r="Q21" s="1">
        <f>+C21-15018.5</f>
        <v>36850.529999999795</v>
      </c>
      <c r="S21">
        <f ca="1">+(O21-G21)^2</f>
        <v>6.0493117638530736E-4</v>
      </c>
    </row>
    <row r="22" spans="1:19" x14ac:dyDescent="0.2">
      <c r="A22" s="32" t="s">
        <v>47</v>
      </c>
      <c r="B22" s="33" t="s">
        <v>48</v>
      </c>
      <c r="C22" s="32">
        <v>55630.663999999997</v>
      </c>
      <c r="D22" s="32">
        <v>2.0000000000000001E-4</v>
      </c>
      <c r="E22">
        <f>+(C22-C$7)/C$8</f>
        <v>9808.4890015337405</v>
      </c>
      <c r="F22">
        <f>ROUND(2*E22,0)/2</f>
        <v>9808.5</v>
      </c>
      <c r="G22">
        <f>+C22-(C$7+F22*C$8)</f>
        <v>-4.2179997981293127E-3</v>
      </c>
      <c r="I22">
        <f>+G22</f>
        <v>-4.2179997981293127E-3</v>
      </c>
      <c r="O22">
        <f ca="1">+C$11+C$12*$F22</f>
        <v>-4.2179997981293162E-3</v>
      </c>
      <c r="Q22" s="1">
        <f>+C22-15018.5</f>
        <v>40612.163999999997</v>
      </c>
      <c r="S22">
        <f ca="1">+(O22-G22)^2</f>
        <v>1.2037062152420224E-35</v>
      </c>
    </row>
    <row r="23" spans="1:19" x14ac:dyDescent="0.2">
      <c r="A23" s="34" t="s">
        <v>49</v>
      </c>
      <c r="B23" s="35" t="s">
        <v>50</v>
      </c>
      <c r="C23" s="34">
        <v>56001.71</v>
      </c>
      <c r="D23" s="34">
        <v>5.0000000000000001E-4</v>
      </c>
      <c r="E23">
        <f>+(C23-C$7)/C$8</f>
        <v>10775.994242623892</v>
      </c>
      <c r="F23">
        <f>ROUND(2*E23,0)/2</f>
        <v>10776</v>
      </c>
      <c r="G23">
        <f>+C23-(C$7+F23*C$8)</f>
        <v>-2.2079997943365015E-3</v>
      </c>
      <c r="I23">
        <f>+G23</f>
        <v>-2.2079997943365015E-3</v>
      </c>
      <c r="O23">
        <f ca="1">+C$11+C$12*$F23</f>
        <v>-2.2079997943365015E-3</v>
      </c>
      <c r="Q23" s="1">
        <f>+C23-15018.5</f>
        <v>40983.21</v>
      </c>
      <c r="S23">
        <f ca="1">+(O23-G23)^2</f>
        <v>0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2024-02-15T06:19:53Z</dcterms:modified>
</cp:coreProperties>
</file>