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A67D503-4AC5-4954-ABBB-7C6D775F7A9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2" i="1"/>
  <c r="C16" i="1" l="1"/>
  <c r="D18" i="1" s="1"/>
  <c r="E15" i="1"/>
  <c r="C11" i="1"/>
  <c r="O23" i="1" l="1"/>
  <c r="S23" i="1" s="1"/>
  <c r="O22" i="1"/>
  <c r="S22" i="1" s="1"/>
  <c r="O21" i="1"/>
  <c r="S21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<sst xmlns="http://schemas.openxmlformats.org/spreadsheetml/2006/main" count="56" uniqueCount="52">
  <si>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</si>
  <si>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</si>
  <si>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</si>
  <si>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</si>
  <si>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</si>
  <si>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</si>
  <si>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</si>
  <si>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</si>
  <si>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</si>
  <si>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</si>
  <si>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</si>
  <si>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</si>
  <si>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</si>
  <si>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</si>
  <si>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</si>
  <si>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</si>
  <si>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</si>
  <si>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</si>
  <si>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</si>
  <si>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</si>
  <si>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</si>
  <si>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</si>
  <si>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</si>
  <si>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</si>
  <si>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</si>
  <si>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</si>
  <si>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</si>
  <si>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</si>
  <si>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</si>
  <si>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</si>
  <si>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</si>
  <si>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</si>
  <si>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</si>
  <si>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</si>
  <si>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</si>
  <si>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</si>
  <si>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</si>
  <si>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</si>
  <si>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</si>
  <si>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</si>
  <si>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</si>
  <si>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</si>
  <si>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G4870-0779</t>
  </si>
  <si>
    <t>G4870-0779_Hya.xls</t>
  </si>
  <si>
    <t>ECESD</t>
  </si>
  <si>
    <t>Hya</t>
  </si>
  <si>
    <t>VSX</t>
  </si>
  <si>
    <t>IBVS 5992</t>
  </si>
  <si>
    <t>I</t>
  </si>
  <si>
    <t>IBVS 6029</t>
  </si>
  <si>
    <t>V0619 Hya / GSC 4870-0779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</si>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</sst>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V0619</a:t>
            </a:r>
            <a:r>
              <a:rPr lang="en-AU" baseline="0"/>
              <a:t>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F-42D2-AC55-CFD614036F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2.0767500056535937E-2</c:v>
                </c:pt>
                <c:pt idx="2">
                  <c:v>1.4787500054808334E-2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F-42D2-AC55-CFD614036F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F-42D2-AC55-CFD614036F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F-42D2-AC55-CFD614036F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F-42D2-AC55-CFD614036F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F-42D2-AC55-CFD614036F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F-42D2-AC55-CFD614036F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8.1743445196102923E-2</c:v>
                </c:pt>
                <c:pt idx="1">
                  <c:v>2.0767500056535944E-2</c:v>
                </c:pt>
                <c:pt idx="2">
                  <c:v>1.4787500054808334E-2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F-42D2-AC55-CFD614036F5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10033.5</c:v>
                </c:pt>
                <c:pt idx="2">
                  <c:v>11017.5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F-42D2-AC55-CFD614036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07696"/>
        <c:axId val="1"/>
      </c:scatterChart>
      <c:valAx>
        <c:axId val="69070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0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BFDF577-55D8-821D-6717-AF3B4DEB7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51869.189999999944</v>
      </c>
      <c r="D7" s="29" t="s">
        <v>46</v>
      </c>
    </row>
    <row r="8" spans="1:7" x14ac:dyDescent="0.2">
      <c r="A8" t="s">
        <v>3</v>
      </c>
      <c r="C8" s="37">
        <v>0.37499500000000002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8.1743445196102923E-2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-6.0772357741134181E-6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60355.808691666665</v>
      </c>
    </row>
    <row r="15" spans="1:7" x14ac:dyDescent="0.2">
      <c r="A15" s="11" t="s">
        <v>17</v>
      </c>
      <c r="B15" s="9"/>
      <c r="C15" s="12">
        <f ca="1">(C7+C11)+(C8+C12)*INT(MAX(F21:F3533))</f>
        <v>56000.524705538613</v>
      </c>
      <c r="D15" s="13" t="s">
        <v>38</v>
      </c>
      <c r="E15" s="14">
        <f ca="1">ROUND(2*(E14-$C$7)/$C$8,0)/2+E13</f>
        <v>22632.5</v>
      </c>
    </row>
    <row r="16" spans="1:7" x14ac:dyDescent="0.2">
      <c r="A16" s="15" t="s">
        <v>4</v>
      </c>
      <c r="B16" s="9"/>
      <c r="C16" s="16">
        <f ca="1">+C8+C12</f>
        <v>0.37498892276422591</v>
      </c>
      <c r="D16" s="13" t="s">
        <v>39</v>
      </c>
      <c r="E16" s="23">
        <f ca="1">ROUND(2*(E14-$C$15)/$C$16,0)/2+E13</f>
        <v>11615.5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45338.104371239817</v>
      </c>
    </row>
    <row r="18" spans="1:19" ht="14.25" thickTop="1" thickBot="1" x14ac:dyDescent="0.25">
      <c r="A18" s="15" t="s">
        <v>5</v>
      </c>
      <c r="B18" s="9"/>
      <c r="C18" s="18">
        <f ca="1">+C15</f>
        <v>56000.524705538613</v>
      </c>
      <c r="D18" s="19">
        <f ca="1">+C16</f>
        <v>0.37498892276422591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5.7801344415715286E-2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51869.189999999944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8.1743445196102923E-2</v>
      </c>
      <c r="Q21" s="1">
        <f>+C21-15018.5</f>
        <v>36850.689999999944</v>
      </c>
      <c r="S21">
        <f ca="1">+(O21-G21)^2</f>
        <v>6.6819908325282821E-3</v>
      </c>
    </row>
    <row r="22" spans="1:19" x14ac:dyDescent="0.2">
      <c r="A22" s="32" t="s">
        <v>47</v>
      </c>
      <c r="B22" s="33" t="s">
        <v>48</v>
      </c>
      <c r="C22" s="32">
        <v>55631.723100000003</v>
      </c>
      <c r="D22" s="32">
        <v>6.9999999999999999E-4</v>
      </c>
      <c r="E22">
        <f>+(C22-C$7)/C$8</f>
        <v>10033.555380738566</v>
      </c>
      <c r="F22">
        <f>ROUND(2*E22,0)/2</f>
        <v>10033.5</v>
      </c>
      <c r="G22">
        <f>+C22-(C$7+F22*C$8)</f>
        <v>2.0767500056535937E-2</v>
      </c>
      <c r="I22">
        <f>+G22</f>
        <v>2.0767500056535937E-2</v>
      </c>
      <c r="O22">
        <f ca="1">+C$11+C$12*$F22</f>
        <v>2.0767500056535944E-2</v>
      </c>
      <c r="Q22" s="1">
        <f>+C22-15018.5</f>
        <v>40613.223100000003</v>
      </c>
      <c r="S22">
        <f ca="1">+(O22-G22)^2</f>
        <v>4.8148248609680896E-35</v>
      </c>
    </row>
    <row r="23" spans="1:19" x14ac:dyDescent="0.2">
      <c r="A23" s="34" t="s">
        <v>49</v>
      </c>
      <c r="B23" s="35" t="s">
        <v>48</v>
      </c>
      <c r="C23" s="34">
        <v>56000.712200000002</v>
      </c>
      <c r="D23" s="34">
        <v>5.9999999999999995E-4</v>
      </c>
      <c r="E23">
        <f>+(C23-C$7)/C$8</f>
        <v>11017.539433859271</v>
      </c>
      <c r="F23">
        <f>ROUND(2*E23,0)/2</f>
        <v>11017.5</v>
      </c>
      <c r="G23">
        <f>+C23-(C$7+F23*C$8)</f>
        <v>1.4787500054808334E-2</v>
      </c>
      <c r="I23">
        <f>+G23</f>
        <v>1.4787500054808334E-2</v>
      </c>
      <c r="O23">
        <f ca="1">+C$11+C$12*$F23</f>
        <v>1.4787500054808334E-2</v>
      </c>
      <c r="Q23" s="1">
        <f>+C23-15018.5</f>
        <v>40982.212200000002</v>
      </c>
      <c r="S23">
        <f ca="1">+(O23-G23)^2</f>
        <v>0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2024-02-15T06:24:31Z</dcterms:modified>
</cp:coreProperties>
</file>