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E83468E-5A1D-4F5E-9722-510BA76176B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2" i="1" l="1"/>
  <c r="G22" i="1"/>
  <c r="I22" i="1"/>
  <c r="E22" i="1"/>
  <c r="E23" i="1"/>
  <c r="F23" i="1"/>
  <c r="G23" i="1"/>
  <c r="I23" i="1"/>
  <c r="G11" i="1"/>
  <c r="F11" i="1"/>
  <c r="Q22" i="1"/>
  <c r="Q23" i="1"/>
  <c r="C21" i="1"/>
  <c r="G21" i="1"/>
  <c r="H21" i="1"/>
  <c r="E21" i="1"/>
  <c r="F21" i="1"/>
  <c r="A21" i="1"/>
  <c r="H20" i="1"/>
  <c r="E14" i="1"/>
  <c r="E15" i="1" s="1"/>
  <c r="C17" i="1"/>
  <c r="Q21" i="1"/>
  <c r="C12" i="1"/>
  <c r="C16" i="1" l="1"/>
  <c r="D18" i="1" s="1"/>
  <c r="C11" i="1"/>
  <c r="C15" i="1" l="1"/>
  <c r="O23" i="1"/>
  <c r="S23" i="1" s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<sst xmlns="http://schemas.openxmlformats.org/spreadsheetml/2006/main" count="56" uniqueCount="52">
  <si>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</si>
  <si>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</si>
  <si>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</si>
  <si>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</si>
  <si>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</si>
  <si>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</si>
  <si>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</si>
  <si>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</si>
  <si>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</si>
  <si>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</si>
  <si>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</si>
  <si>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</si>
  <si>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</si>
  <si>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</si>
  <si>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</si>
  <si>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</si>
  <si>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</si>
  <si>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</si>
  <si>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</si>
  <si>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</si>
  <si>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</si>
  <si>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</si>
  <si>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</si>
  <si>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</si>
  <si>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</si>
  <si>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</si>
  <si>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</si>
  <si>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</si>
  <si>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</si>
  <si>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</si>
  <si>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</si>
  <si>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</si>
  <si>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</si>
  <si>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</si>
  <si>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</si>
  <si>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</si>
  <si>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</si>
  <si>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</si>
  <si>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</si>
  <si>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</si>
  <si>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</si>
  <si>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</si>
  <si>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G5441-0060</t>
  </si>
  <si>
    <t>G5441-0060_Hya.xls</t>
  </si>
  <si>
    <t>EAEB</t>
  </si>
  <si>
    <t>Hya</t>
  </si>
  <si>
    <t>VSX</t>
  </si>
  <si>
    <t>IBVS 5992</t>
  </si>
  <si>
    <t>I</t>
  </si>
  <si>
    <t>IBVS 6011</t>
  </si>
  <si>
    <t>V0620 Hya / GSC 5441-0060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</si>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</sst>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V0620 Hya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571428571428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24818</c:v>
                </c:pt>
                <c:pt idx="2">
                  <c:v>25303.5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CC-4895-9AB9-FD28AFB789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24818</c:v>
                </c:pt>
                <c:pt idx="2">
                  <c:v>25303.5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0.92685273982351646</c:v>
                </c:pt>
                <c:pt idx="2">
                  <c:v>2.9096254824253265E-2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CC-4895-9AB9-FD28AFB789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24818</c:v>
                </c:pt>
                <c:pt idx="2">
                  <c:v>25303.5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CC-4895-9AB9-FD28AFB789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24818</c:v>
                </c:pt>
                <c:pt idx="2">
                  <c:v>25303.5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CC-4895-9AB9-FD28AFB789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24818</c:v>
                </c:pt>
                <c:pt idx="2">
                  <c:v>25303.5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CC-4895-9AB9-FD28AFB789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24818</c:v>
                </c:pt>
                <c:pt idx="2">
                  <c:v>25303.5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CC-4895-9AB9-FD28AFB789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24818</c:v>
                </c:pt>
                <c:pt idx="2">
                  <c:v>25303.5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CC-4895-9AB9-FD28AFB789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24818</c:v>
                </c:pt>
                <c:pt idx="2">
                  <c:v>25303.5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46.818758908127769</c:v>
                </c:pt>
                <c:pt idx="1">
                  <c:v>0.92685273982351646</c:v>
                </c:pt>
                <c:pt idx="2">
                  <c:v>2.9096254824253265E-2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CC-4895-9AB9-FD28AFB7895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24818</c:v>
                </c:pt>
                <c:pt idx="2">
                  <c:v>25303.5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CC-4895-9AB9-FD28AFB78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199776"/>
        <c:axId val="1"/>
      </c:scatterChart>
      <c:valAx>
        <c:axId val="71019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894736842105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199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8D94E1-8169-6E87-4E97-A3A88567A6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50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40492.373800000176</v>
      </c>
      <c r="D7" s="29" t="s">
        <v>46</v>
      </c>
    </row>
    <row r="8" spans="1:7" x14ac:dyDescent="0.2">
      <c r="A8" t="s">
        <v>3</v>
      </c>
      <c r="C8" s="35">
        <v>0.61009506999999996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46.818758908127769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-1.8491379711622312E-3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60355.80929571759</v>
      </c>
    </row>
    <row r="15" spans="1:7" x14ac:dyDescent="0.2">
      <c r="A15" s="11" t="s">
        <v>17</v>
      </c>
      <c r="B15" s="9"/>
      <c r="C15" s="12">
        <f ca="1">(C7+C11)+(C8+C12)*INT(MAX(F21:F3533))</f>
        <v>55929.639377033986</v>
      </c>
      <c r="D15" s="13" t="s">
        <v>38</v>
      </c>
      <c r="E15" s="14">
        <f ca="1">ROUND(2*(E14-$C$7)/$C$8,0)/2+E13</f>
        <v>32559</v>
      </c>
    </row>
    <row r="16" spans="1:7" x14ac:dyDescent="0.2">
      <c r="A16" s="15" t="s">
        <v>4</v>
      </c>
      <c r="B16" s="9"/>
      <c r="C16" s="16">
        <f ca="1">+C8+C12</f>
        <v>0.6082459320288377</v>
      </c>
      <c r="D16" s="13" t="s">
        <v>39</v>
      </c>
      <c r="E16" s="23">
        <f ca="1">ROUND(2*(E14-$C$15)/$C$16,0)/2+E13</f>
        <v>7278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45338.349103673201</v>
      </c>
    </row>
    <row r="18" spans="1:19" ht="14.25" thickTop="1" thickBot="1" x14ac:dyDescent="0.25">
      <c r="A18" s="15" t="s">
        <v>5</v>
      </c>
      <c r="B18" s="9"/>
      <c r="C18" s="18">
        <f ca="1">+C15</f>
        <v>55929.639377033986</v>
      </c>
      <c r="D18" s="19">
        <f ca="1">+C16</f>
        <v>0.6082459320288377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33.105861910675223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51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40492.373800000176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46.818758908127769</v>
      </c>
      <c r="Q21" s="1">
        <f>+C21-15018.5</f>
        <v>25473.873800000176</v>
      </c>
      <c r="S21">
        <f ca="1">+(O21-G21)^2</f>
        <v>2191.9961856973932</v>
      </c>
    </row>
    <row r="22" spans="1:19" x14ac:dyDescent="0.2">
      <c r="A22" s="32" t="s">
        <v>47</v>
      </c>
      <c r="B22" s="33" t="s">
        <v>48</v>
      </c>
      <c r="C22" s="32">
        <v>55634.640099999997</v>
      </c>
      <c r="D22" s="32">
        <v>6.9999999999999999E-4</v>
      </c>
      <c r="E22">
        <f>+(C22-C$7)/C$8</f>
        <v>24819.519193950906</v>
      </c>
      <c r="F22">
        <f>ROUND(2*E22,0)/2-1.5</f>
        <v>24818</v>
      </c>
      <c r="G22">
        <f>+C22-(C$7+F22*C$8)</f>
        <v>0.92685273982351646</v>
      </c>
      <c r="I22">
        <f>+G22</f>
        <v>0.92685273982351646</v>
      </c>
      <c r="O22">
        <f ca="1">+C$11+C$12*$F22</f>
        <v>0.92685273982351646</v>
      </c>
      <c r="Q22" s="1">
        <f>+C22-15018.5</f>
        <v>40616.140099999997</v>
      </c>
      <c r="S22">
        <f ca="1">+(O22-G22)^2</f>
        <v>0</v>
      </c>
    </row>
    <row r="23" spans="1:19" x14ac:dyDescent="0.2">
      <c r="A23" s="32" t="s">
        <v>49</v>
      </c>
      <c r="B23" s="33" t="s">
        <v>48</v>
      </c>
      <c r="C23" s="32">
        <v>55929.943500000001</v>
      </c>
      <c r="D23" s="32">
        <v>5.9999999999999995E-4</v>
      </c>
      <c r="E23">
        <f>+(C23-C$7)/C$8</f>
        <v>25303.54769134559</v>
      </c>
      <c r="F23">
        <f>ROUND(2*E23,0)/2</f>
        <v>25303.5</v>
      </c>
      <c r="G23">
        <f>+C23-(C$7+F23*C$8)</f>
        <v>2.9096254824253265E-2</v>
      </c>
      <c r="I23">
        <f>+G23</f>
        <v>2.9096254824253265E-2</v>
      </c>
      <c r="O23">
        <f ca="1">+C$11+C$12*$F23</f>
        <v>2.9096254824253265E-2</v>
      </c>
      <c r="Q23" s="1">
        <f>+C23-15018.5</f>
        <v>40911.443500000001</v>
      </c>
      <c r="S23">
        <f ca="1">+(O23-G23)^2</f>
        <v>0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2024-02-15T06:25:23Z</dcterms:modified>
</cp:coreProperties>
</file>