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A027F9-B10E-4C03-9B01-BD5E7B8A76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E15" i="1" s="1"/>
  <c r="Q21" i="1"/>
  <c r="C17" i="1"/>
  <c r="G21" i="1"/>
  <c r="H21" i="1"/>
  <c r="C12" i="1"/>
  <c r="C16" i="1" l="1"/>
  <c r="D18" i="1" s="1"/>
  <c r="C11" i="1"/>
  <c r="C15" i="1" l="1"/>
  <c r="O21" i="1"/>
  <c r="S21" i="1" s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<sst xmlns="http://schemas.openxmlformats.org/spreadsheetml/2006/main" count="56" uniqueCount="53">
  <si>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</si>
  <si>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</si>
  <si>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</si>
  <si>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</si>
  <si>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</si>
  <si>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</si>
  <si>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</si>
  <si>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</si>
  <si>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</si>
  <si>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</si>
  <si>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</si>
  <si>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</si>
  <si>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</si>
  <si>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</si>
  <si>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</si>
  <si>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</si>
  <si>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</si>
  <si>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</si>
  <si>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</si>
  <si>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</si>
  <si>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</si>
  <si>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</si>
  <si>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</si>
  <si>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</si>
  <si>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</si>
  <si>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</si>
  <si>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</si>
  <si>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</si>
  <si>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</si>
  <si>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</si>
  <si>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</si>
  <si>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</si>
  <si>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</si>
  <si>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</si>
  <si>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</si>
  <si>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</si>
  <si>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</si>
  <si>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</si>
  <si>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</si>
  <si>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</si>
  <si>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</si>
  <si>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</si>
  <si>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G6014-0855</t>
  </si>
  <si>
    <t>G6014-0855_Hya.xls</t>
  </si>
  <si>
    <t>EW</t>
  </si>
  <si>
    <t>Hya</t>
  </si>
  <si>
    <t>VSX</t>
  </si>
  <si>
    <t>IBVS 5992</t>
  </si>
  <si>
    <t>I</t>
  </si>
  <si>
    <t>IBVS 6011</t>
  </si>
  <si>
    <t>II</t>
  </si>
  <si>
    <t>V0633 Hya / GSC 6014-0855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</si>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</sst>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V0633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8-4924-AA2E-BC09D44615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3.1499999968218617E-3</c:v>
                </c:pt>
                <c:pt idx="2">
                  <c:v>3.8669999994453974E-3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8-4924-AA2E-BC09D44615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8-4924-AA2E-BC09D44615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8-4924-AA2E-BC09D44615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8-4924-AA2E-BC09D44615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8-4924-AA2E-BC09D44615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8-4924-AA2E-BC09D44615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-1.7007629657332657E-5</c:v>
                </c:pt>
                <c:pt idx="1">
                  <c:v>3.2921689044452672E-3</c:v>
                </c:pt>
                <c:pt idx="2">
                  <c:v>3.7418387214793237E-3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8-4924-AA2E-BC09D44615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4375</c:v>
                </c:pt>
                <c:pt idx="2">
                  <c:v>4969.5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F8-4924-AA2E-BC09D446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267912"/>
        <c:axId val="1"/>
      </c:scatterChart>
      <c:valAx>
        <c:axId val="56926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267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EBAA75-47F8-6390-76FB-E6DABB0BC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53440.696000000004</v>
      </c>
      <c r="D7" s="30" t="s">
        <v>46</v>
      </c>
    </row>
    <row r="8" spans="1:7" x14ac:dyDescent="0.2">
      <c r="A8" t="s">
        <v>3</v>
      </c>
      <c r="C8" s="35">
        <v>0.501494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-1.7007629657332657E-5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7.5638320779488E-7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60356.685874652772</v>
      </c>
    </row>
    <row r="15" spans="1:7" x14ac:dyDescent="0.2">
      <c r="A15" s="12" t="s">
        <v>17</v>
      </c>
      <c r="B15" s="10"/>
      <c r="C15" s="13">
        <f ca="1">(C7+C11)+(C8+C12)*INT(MAX(F21:F3533))</f>
        <v>55932.62342746053</v>
      </c>
      <c r="D15" s="14" t="s">
        <v>38</v>
      </c>
      <c r="E15" s="15">
        <f ca="1">ROUND(2*(E14-$C$7)/$C$8,0)/2+E13</f>
        <v>13792</v>
      </c>
    </row>
    <row r="16" spans="1:7" x14ac:dyDescent="0.2">
      <c r="A16" s="16" t="s">
        <v>4</v>
      </c>
      <c r="B16" s="10"/>
      <c r="C16" s="17">
        <f ca="1">+C8+C12</f>
        <v>0.50149475638320784</v>
      </c>
      <c r="D16" s="14" t="s">
        <v>39</v>
      </c>
      <c r="E16" s="24">
        <f ca="1">ROUND(2*(E14-$C$15)/$C$16,0)/2+E13</f>
        <v>8823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45339.207496362906</v>
      </c>
    </row>
    <row r="18" spans="1:19" ht="14.25" thickTop="1" thickBot="1" x14ac:dyDescent="0.25">
      <c r="A18" s="16" t="s">
        <v>5</v>
      </c>
      <c r="B18" s="10"/>
      <c r="C18" s="19">
        <f ca="1">+C15</f>
        <v>55932.62342746053</v>
      </c>
      <c r="D18" s="20">
        <f ca="1">+C16</f>
        <v>0.50149475638320784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1.3447416715394475E-4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53440.696000000004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-1.7007629657332657E-5</v>
      </c>
      <c r="Q21" s="2">
        <f>+C21-15018.5</f>
        <v>38422.196000000004</v>
      </c>
      <c r="S21">
        <f ca="1">+(O21-G21)^2</f>
        <v>2.8925946656098136E-10</v>
      </c>
    </row>
    <row r="22" spans="1:19" x14ac:dyDescent="0.2">
      <c r="A22" s="33" t="s">
        <v>47</v>
      </c>
      <c r="B22" s="34" t="s">
        <v>48</v>
      </c>
      <c r="C22" s="33">
        <v>55634.735399999998</v>
      </c>
      <c r="D22" s="33">
        <v>8.9999999999999998E-4</v>
      </c>
      <c r="E22">
        <f>+(C22-C$7)/C$8</f>
        <v>4375.0062812316683</v>
      </c>
      <c r="F22">
        <f>ROUND(2*E22,0)/2</f>
        <v>4375</v>
      </c>
      <c r="G22">
        <f>+C22-(C$7+F22*C$8)</f>
        <v>3.1499999968218617E-3</v>
      </c>
      <c r="I22">
        <f>+G22</f>
        <v>3.1499999968218617E-3</v>
      </c>
      <c r="O22">
        <f ca="1">+C$11+C$12*$F22</f>
        <v>3.2921689044452672E-3</v>
      </c>
      <c r="Q22" s="2">
        <f>+C22-15018.5</f>
        <v>40616.235399999998</v>
      </c>
      <c r="S22">
        <f ca="1">+(O22-G22)^2</f>
        <v>2.0211998294832405E-8</v>
      </c>
    </row>
    <row r="23" spans="1:19" x14ac:dyDescent="0.2">
      <c r="A23" s="33" t="s">
        <v>49</v>
      </c>
      <c r="B23" s="34" t="s">
        <v>50</v>
      </c>
      <c r="C23" s="33">
        <v>55932.874300000003</v>
      </c>
      <c r="D23" s="33">
        <v>2.0000000000000001E-4</v>
      </c>
      <c r="E23">
        <f>+(C23-C$7)/C$8</f>
        <v>4969.5077109596514</v>
      </c>
      <c r="F23">
        <f>ROUND(2*E23,0)/2</f>
        <v>4969.5</v>
      </c>
      <c r="G23">
        <f>+C23-(C$7+F23*C$8)</f>
        <v>3.8669999994453974E-3</v>
      </c>
      <c r="I23">
        <f>+G23</f>
        <v>3.8669999994453974E-3</v>
      </c>
      <c r="O23">
        <f ca="1">+C$11+C$12*$F23</f>
        <v>3.7418387214793237E-3</v>
      </c>
      <c r="Q23" s="2">
        <f>+C23-15018.5</f>
        <v>40914.374300000003</v>
      </c>
      <c r="S23">
        <f ca="1">+(O23-G23)^2</f>
        <v>1.5665345502100768E-8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2024-02-16T03:27:39Z</dcterms:modified>
</cp:coreProperties>
</file>