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A0FBFD-E05C-461F-8265-A2AC5584E9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2" i="1"/>
  <c r="S22" i="1" s="1"/>
  <c r="O21" i="1"/>
  <c r="S21" i="1" s="1"/>
  <c r="C15" i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<sst xmlns="http://schemas.openxmlformats.org/spreadsheetml/2006/main" count="56" uniqueCount="52">
  <si>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</si>
  <si>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</si>
  <si>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</si>
  <si>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</si>
  <si>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</si>
  <si>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</si>
  <si>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</si>
  <si>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</si>
  <si>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</si>
  <si>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</si>
  <si>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</si>
  <si>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</si>
  <si>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</si>
  <si>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</si>
  <si>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</si>
  <si>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</si>
  <si>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</si>
  <si>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</si>
  <si>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</si>
  <si>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</si>
  <si>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</si>
  <si>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</si>
  <si>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</si>
  <si>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</si>
  <si>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</si>
  <si>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</si>
  <si>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</si>
  <si>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</si>
  <si>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</si>
  <si>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</si>
  <si>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</si>
  <si>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</si>
  <si>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</si>
  <si>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</si>
  <si>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</si>
  <si>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</si>
  <si>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</si>
  <si>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</si>
  <si>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</si>
  <si>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</si>
  <si>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</si>
  <si>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</si>
  <si>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G4879-1416</t>
  </si>
  <si>
    <t>G4879-1416_Hya.xls</t>
  </si>
  <si>
    <t>ESD</t>
  </si>
  <si>
    <t>Hya</t>
  </si>
  <si>
    <t>VSX</t>
  </si>
  <si>
    <t>IBVS 5992</t>
  </si>
  <si>
    <t>I</t>
  </si>
  <si>
    <t>IBVS 6029</t>
  </si>
  <si>
    <t>V0639 Hya / GSC 4879-1416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</si>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</sst>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V0639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F-4FFB-8FC5-4858F4FE0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-9.6879999910015613E-3</c:v>
                </c:pt>
                <c:pt idx="2">
                  <c:v>-1.2677999991865363E-2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F-4FFB-8FC5-4858F4FE0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BF-4FFB-8FC5-4858F4FE0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BF-4FFB-8FC5-4858F4FE0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BF-4FFB-8FC5-4858F4FE0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BF-4FFB-8FC5-4858F4FE0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BF-4FFB-8FC5-4858F4FE0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2.0607669190683096E-2</c:v>
                </c:pt>
                <c:pt idx="1">
                  <c:v>-9.6879999910015578E-3</c:v>
                </c:pt>
                <c:pt idx="2">
                  <c:v>-1.2677999991865363E-2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BF-4FFB-8FC5-4858F4FE0CE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6738</c:v>
                </c:pt>
                <c:pt idx="2">
                  <c:v>7403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BF-4FFB-8FC5-4858F4FE0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27808"/>
        <c:axId val="1"/>
      </c:scatterChart>
      <c:valAx>
        <c:axId val="30812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12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F55BEC-D298-9A5F-6821-8AA5E5705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51870.27</v>
      </c>
      <c r="D7" s="30" t="s">
        <v>46</v>
      </c>
    </row>
    <row r="8" spans="1:7" x14ac:dyDescent="0.2">
      <c r="A8" t="s">
        <v>3</v>
      </c>
      <c r="C8" s="37">
        <v>0.55942599999999998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2.0607669190683096E-2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-4.4962406028027093E-6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60356.688588541663</v>
      </c>
    </row>
    <row r="15" spans="1:7" x14ac:dyDescent="0.2">
      <c r="A15" s="12" t="s">
        <v>17</v>
      </c>
      <c r="B15" s="10"/>
      <c r="C15" s="13">
        <f ca="1">(C7+C11)+(C8+C12)*INT(MAX(F21:F3533))</f>
        <v>56011.688000000002</v>
      </c>
      <c r="D15" s="14" t="s">
        <v>38</v>
      </c>
      <c r="E15" s="15">
        <f ca="1">ROUND(2*(E14-$C$7)/$C$8,0)/2+E13</f>
        <v>15171</v>
      </c>
    </row>
    <row r="16" spans="1:7" x14ac:dyDescent="0.2">
      <c r="A16" s="16" t="s">
        <v>4</v>
      </c>
      <c r="B16" s="10"/>
      <c r="C16" s="17">
        <f ca="1">+C8+C12</f>
        <v>0.55942150375939714</v>
      </c>
      <c r="D16" s="14" t="s">
        <v>39</v>
      </c>
      <c r="E16" s="24">
        <f ca="1">ROUND(2*(E14-$C$15)/$C$16,0)/2+E13</f>
        <v>7768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45339.170074536334</v>
      </c>
    </row>
    <row r="18" spans="1:19" ht="14.25" thickTop="1" thickBot="1" x14ac:dyDescent="0.25">
      <c r="A18" s="16" t="s">
        <v>5</v>
      </c>
      <c r="B18" s="10"/>
      <c r="C18" s="19">
        <f ca="1">+C15</f>
        <v>56011.688000000002</v>
      </c>
      <c r="D18" s="20">
        <f ca="1">+C16</f>
        <v>0.55942150375939714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1.457182262918111E-2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51870.27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2.0607669190683096E-2</v>
      </c>
      <c r="Q21" s="2">
        <f>+C21-15018.5</f>
        <v>36851.769999999997</v>
      </c>
      <c r="S21">
        <f ca="1">+(O21-G21)^2</f>
        <v>4.2467602947262933E-4</v>
      </c>
    </row>
    <row r="22" spans="1:19" x14ac:dyDescent="0.2">
      <c r="A22" s="33" t="s">
        <v>47</v>
      </c>
      <c r="B22" s="34" t="s">
        <v>48</v>
      </c>
      <c r="C22" s="33">
        <v>55639.672700000003</v>
      </c>
      <c r="D22" s="33">
        <v>5.9999999999999995E-4</v>
      </c>
      <c r="E22">
        <f>+(C22-C$7)/C$8</f>
        <v>6737.9826822493169</v>
      </c>
      <c r="F22">
        <f>ROUND(2*E22,0)/2</f>
        <v>6738</v>
      </c>
      <c r="G22">
        <f>+C22-(C$7+F22*C$8)</f>
        <v>-9.6879999910015613E-3</v>
      </c>
      <c r="I22">
        <f>+G22</f>
        <v>-9.6879999910015613E-3</v>
      </c>
      <c r="O22">
        <f ca="1">+C$11+C$12*$F22</f>
        <v>-9.6879999910015578E-3</v>
      </c>
      <c r="Q22" s="2">
        <f>+C22-15018.5</f>
        <v>40621.172700000003</v>
      </c>
      <c r="S22">
        <f ca="1">+(O22-G22)^2</f>
        <v>1.2037062152420224E-35</v>
      </c>
    </row>
    <row r="23" spans="1:19" x14ac:dyDescent="0.2">
      <c r="A23" s="35" t="s">
        <v>49</v>
      </c>
      <c r="B23" s="36" t="s">
        <v>48</v>
      </c>
      <c r="C23" s="35">
        <v>56011.688000000002</v>
      </c>
      <c r="D23" s="35">
        <v>5.0000000000000001E-4</v>
      </c>
      <c r="E23">
        <f>+(C23-C$7)/C$8</f>
        <v>7402.9773374852175</v>
      </c>
      <c r="F23">
        <f>ROUND(2*E23,0)/2</f>
        <v>7403</v>
      </c>
      <c r="G23">
        <f>+C23-(C$7+F23*C$8)</f>
        <v>-1.2677999991865363E-2</v>
      </c>
      <c r="I23">
        <f>+G23</f>
        <v>-1.2677999991865363E-2</v>
      </c>
      <c r="O23">
        <f ca="1">+C$11+C$12*$F23</f>
        <v>-1.2677999991865363E-2</v>
      </c>
      <c r="Q23" s="2">
        <f>+C23-15018.5</f>
        <v>40993.188000000002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2024-02-16T03:31:34Z</dcterms:modified>
</cp:coreProperties>
</file>