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3FEBB88-8056-447A-8763-1ECB3D4873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E24" i="1"/>
  <c r="F24" i="1"/>
  <c r="G24" i="1"/>
  <c r="I24" i="1"/>
  <c r="G11" i="1"/>
  <c r="F11" i="1"/>
  <c r="Q22" i="1"/>
  <c r="I23" i="1"/>
  <c r="Q23" i="1"/>
  <c r="Q24" i="1"/>
  <c r="C21" i="1"/>
  <c r="E21" i="1"/>
  <c r="F21" i="1"/>
  <c r="A21" i="1"/>
  <c r="H20" i="1"/>
  <c r="E14" i="1"/>
  <c r="C17" i="1"/>
  <c r="G21" i="1"/>
  <c r="H21" i="1"/>
  <c r="Q21" i="1"/>
  <c r="C11" i="1"/>
  <c r="E15" i="1" l="1"/>
  <c r="C12" i="1"/>
  <c r="C16" i="1" l="1"/>
  <c r="D18" i="1" s="1"/>
  <c r="O23" i="1"/>
  <c r="S23" i="1" s="1"/>
  <c r="O21" i="1"/>
  <c r="S21" i="1" s="1"/>
  <c r="C15" i="1"/>
  <c r="O24" i="1"/>
  <c r="S24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<sst xmlns="http://schemas.openxmlformats.org/spreadsheetml/2006/main" count="58" uniqueCount="52">
  <si>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</si>
  <si>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</si>
  <si>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</si>
  <si>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</si>
  <si>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</si>
  <si>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</si>
  <si>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</si>
  <si>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</si>
  <si>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</si>
  <si>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</si>
  <si>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</si>
  <si>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</si>
  <si>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</si>
  <si>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</si>
  <si>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</si>
  <si>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</si>
  <si>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</si>
  <si>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</si>
  <si>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</si>
  <si>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</si>
  <si>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</si>
  <si>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</si>
  <si>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</si>
  <si>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</si>
  <si>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</si>
  <si>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</si>
  <si>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</si>
  <si>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</si>
  <si>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</si>
  <si>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</si>
  <si>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</si>
  <si>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</si>
  <si>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</si>
  <si>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</si>
  <si>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</si>
  <si>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</si>
  <si>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</si>
  <si>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</si>
  <si>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</si>
  <si>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</si>
  <si>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</si>
  <si>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</si>
  <si>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G4884-1351</t>
  </si>
  <si>
    <t>G4884-1351_Hya.xls</t>
  </si>
  <si>
    <t>ECESD</t>
  </si>
  <si>
    <t>Hya</t>
  </si>
  <si>
    <t>VSX</t>
  </si>
  <si>
    <t>IBVS 5992</t>
  </si>
  <si>
    <t>I</t>
  </si>
  <si>
    <t>IBVS 6029</t>
  </si>
  <si>
    <t>V0641 Hya / GSC 4884-1351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</si>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</sst>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V0641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74-42F4-9D7E-4C74AA804F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8.9000000050873496E-2</c:v>
                </c:pt>
                <c:pt idx="2">
                  <c:v>8.7920000056328718E-2</c:v>
                </c:pt>
                <c:pt idx="3">
                  <c:v>8.5180000052787364E-2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74-42F4-9D7E-4C74AA804F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74-42F4-9D7E-4C74AA804F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74-42F4-9D7E-4C74AA804F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74-42F4-9D7E-4C74AA804F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74-42F4-9D7E-4C74AA804F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8.0000000000000004E-4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74-42F4-9D7E-4C74AA804F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0.12613605599025701</c:v>
                </c:pt>
                <c:pt idx="1">
                  <c:v>8.887816265131783E-2</c:v>
                </c:pt>
                <c:pt idx="2">
                  <c:v>8.8075240608819758E-2</c:v>
                </c:pt>
                <c:pt idx="3">
                  <c:v>8.514659689985199E-2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74-42F4-9D7E-4C74AA804F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6450</c:v>
                </c:pt>
                <c:pt idx="2">
                  <c:v>6589</c:v>
                </c:pt>
                <c:pt idx="3">
                  <c:v>7096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74-42F4-9D7E-4C74AA80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10928"/>
        <c:axId val="1"/>
      </c:scatterChart>
      <c:valAx>
        <c:axId val="53761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1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EB55E0D-3C41-13E7-57A1-D88AE947F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51870.439999999944</v>
      </c>
      <c r="D7" s="30" t="s">
        <v>46</v>
      </c>
    </row>
    <row r="8" spans="1:7" x14ac:dyDescent="0.2">
      <c r="A8" t="s">
        <v>3</v>
      </c>
      <c r="C8" s="37">
        <v>0.57432000000000005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0.12613605599025701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-5.7764175719285554E-6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60356.691199768517</v>
      </c>
    </row>
    <row r="15" spans="1:7" x14ac:dyDescent="0.2">
      <c r="A15" s="12" t="s">
        <v>17</v>
      </c>
      <c r="B15" s="10"/>
      <c r="C15" s="13">
        <f ca="1">(C7+C11)+(C8+C12)*INT(MAX(F21:F3533))</f>
        <v>55945.899866596839</v>
      </c>
      <c r="D15" s="14" t="s">
        <v>38</v>
      </c>
      <c r="E15" s="15">
        <f ca="1">ROUND(2*(E14-$C$7)/$C$8,0)/2+E13</f>
        <v>14777</v>
      </c>
    </row>
    <row r="16" spans="1:7" x14ac:dyDescent="0.2">
      <c r="A16" s="16" t="s">
        <v>4</v>
      </c>
      <c r="B16" s="10"/>
      <c r="C16" s="17">
        <f ca="1">+C8+C12</f>
        <v>0.57431422358242812</v>
      </c>
      <c r="D16" s="14" t="s">
        <v>39</v>
      </c>
      <c r="E16" s="24">
        <f ca="1">ROUND(2*(E14-$C$15)/$C$16,0)/2+E13</f>
        <v>7681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45339.103251266803</v>
      </c>
    </row>
    <row r="18" spans="1:19" ht="14.25" thickTop="1" thickBot="1" x14ac:dyDescent="0.25">
      <c r="A18" s="16" t="s">
        <v>5</v>
      </c>
      <c r="B18" s="10"/>
      <c r="C18" s="19">
        <f ca="1">+C15</f>
        <v>55945.899866596839</v>
      </c>
      <c r="D18" s="20">
        <f ca="1">+C16</f>
        <v>0.57431422358242812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7.2824777561232429E-2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51870.439999999944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0.12613605599025701</v>
      </c>
      <c r="Q21" s="2">
        <f>+C21-15018.5</f>
        <v>36851.939999999944</v>
      </c>
      <c r="S21">
        <f ca="1">+(O21-G21)^2</f>
        <v>1.5910304620777253E-2</v>
      </c>
    </row>
    <row r="22" spans="1:19" x14ac:dyDescent="0.2">
      <c r="A22" s="33" t="s">
        <v>47</v>
      </c>
      <c r="B22" s="34" t="s">
        <v>48</v>
      </c>
      <c r="C22" s="33">
        <v>55574.892999999996</v>
      </c>
      <c r="D22" s="33">
        <v>2.9999999999999997E-4</v>
      </c>
      <c r="E22">
        <f>+(C22-C$7)/C$8</f>
        <v>6450.1549658727745</v>
      </c>
      <c r="F22">
        <f>ROUND(2*E22,0)/2</f>
        <v>6450</v>
      </c>
      <c r="G22">
        <f>+C22-(C$7+F22*C$8)</f>
        <v>8.9000000050873496E-2</v>
      </c>
      <c r="I22">
        <f>+G22</f>
        <v>8.9000000050873496E-2</v>
      </c>
      <c r="O22">
        <f ca="1">+C$11+C$12*$F22</f>
        <v>8.887816265131783E-2</v>
      </c>
      <c r="Q22" s="2">
        <f>+C22-15018.5</f>
        <v>40556.392999999996</v>
      </c>
      <c r="S22">
        <f ca="1">+(O22-G22)^2</f>
        <v>1.4844351930486994E-8</v>
      </c>
    </row>
    <row r="23" spans="1:19" x14ac:dyDescent="0.2">
      <c r="A23" s="33" t="s">
        <v>47</v>
      </c>
      <c r="B23" s="34" t="s">
        <v>48</v>
      </c>
      <c r="C23" s="33">
        <v>55654.722399999999</v>
      </c>
      <c r="D23" s="33">
        <v>8.0000000000000004E-4</v>
      </c>
      <c r="E23">
        <f>+(C23-C$7)/C$8</f>
        <v>6589.1530853880313</v>
      </c>
      <c r="F23">
        <f>ROUND(2*E23,0)/2</f>
        <v>6589</v>
      </c>
      <c r="G23">
        <f>+C23-(C$7+F23*C$8)</f>
        <v>8.7920000056328718E-2</v>
      </c>
      <c r="I23">
        <f>+G23</f>
        <v>8.7920000056328718E-2</v>
      </c>
      <c r="O23">
        <f ca="1">+C$11+C$12*$F23</f>
        <v>8.8075240608819758E-2</v>
      </c>
      <c r="Q23" s="2">
        <f>+C23-15018.5</f>
        <v>40636.222399999999</v>
      </c>
      <c r="S23">
        <f ca="1">+(O23-G23)^2</f>
        <v>2.4099629137723334E-8</v>
      </c>
    </row>
    <row r="24" spans="1:19" x14ac:dyDescent="0.2">
      <c r="A24" s="35" t="s">
        <v>49</v>
      </c>
      <c r="B24" s="36" t="s">
        <v>48</v>
      </c>
      <c r="C24" s="35">
        <v>55945.899899999997</v>
      </c>
      <c r="D24" s="35">
        <v>4.0000000000000002E-4</v>
      </c>
      <c r="E24">
        <f>+(C24-C$7)/C$8</f>
        <v>7096.1483145285765</v>
      </c>
      <c r="F24">
        <f>ROUND(2*E24,0)/2</f>
        <v>7096</v>
      </c>
      <c r="G24">
        <f>+C24-(C$7+F24*C$8)</f>
        <v>8.5180000052787364E-2</v>
      </c>
      <c r="I24">
        <f>+G24</f>
        <v>8.5180000052787364E-2</v>
      </c>
      <c r="O24">
        <f ca="1">+C$11+C$12*$F24</f>
        <v>8.514659689985199E-2</v>
      </c>
      <c r="Q24" s="2">
        <f>+C24-15018.5</f>
        <v>40927.399899999997</v>
      </c>
      <c r="S24">
        <f ca="1">+(O24-G24)^2</f>
        <v>1.1157706260239842E-9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2024-02-16T03:35:19Z</dcterms:modified>
</cp:coreProperties>
</file>