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2CC1FD-1545-4A4D-9800-9F9E4EBAC2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E14" i="1"/>
  <c r="C17" i="1"/>
  <c r="G21" i="1"/>
  <c r="H21" i="1"/>
  <c r="Q21" i="1"/>
  <c r="C12" i="1"/>
  <c r="C16" i="1" l="1"/>
  <c r="D18" i="1" s="1"/>
  <c r="E15" i="1"/>
  <c r="C11" i="1"/>
  <c r="C15" i="1" l="1"/>
  <c r="O22" i="1"/>
  <c r="S22" i="1" s="1"/>
  <c r="O24" i="1"/>
  <c r="S24" i="1" s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<sst xmlns="http://schemas.openxmlformats.org/spreadsheetml/2006/main" count="58" uniqueCount="53">
  <si>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</si>
  <si>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</si>
  <si>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</si>
  <si>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</si>
  <si>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</si>
  <si>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</si>
  <si>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</si>
  <si>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</si>
  <si>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</si>
  <si>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</si>
  <si>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</si>
  <si>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</si>
  <si>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</si>
  <si>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</si>
  <si>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</si>
  <si>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</si>
  <si>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</si>
  <si>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</si>
  <si>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</si>
  <si>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</si>
  <si>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</si>
  <si>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</si>
  <si>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</si>
  <si>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</si>
  <si>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</si>
  <si>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</si>
  <si>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</si>
  <si>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</si>
  <si>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</si>
  <si>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</si>
  <si>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</si>
  <si>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</si>
  <si>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</si>
  <si>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</si>
  <si>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</si>
  <si>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</si>
  <si>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</si>
  <si>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</si>
  <si>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</si>
  <si>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</si>
  <si>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</si>
  <si>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</si>
  <si>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G6046-0312</t>
  </si>
  <si>
    <t>G6046-0312_Hya.xls</t>
  </si>
  <si>
    <t>EC</t>
  </si>
  <si>
    <t>Hya</t>
  </si>
  <si>
    <t>VSX</t>
  </si>
  <si>
    <t>IBVS 5992</t>
  </si>
  <si>
    <t>II</t>
  </si>
  <si>
    <t>IBVS 6029</t>
  </si>
  <si>
    <t>I</t>
  </si>
  <si>
    <t>V0656 Hya / GSC 6046-0312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</si>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</sst>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V0656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EA-46DD-98DF-9295A98F25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5.8900000170979183E-2</c:v>
                </c:pt>
                <c:pt idx="2">
                  <c:v>5.6431000171869528E-2</c:v>
                </c:pt>
                <c:pt idx="3">
                  <c:v>5.5966500171052758E-2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EA-46DD-98DF-9295A98F25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EA-46DD-98DF-9295A98F25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EA-46DD-98DF-9295A98F25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EA-46DD-98DF-9295A98F25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EA-46DD-98DF-9295A98F25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EA-46DD-98DF-9295A98F25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8.3987613942346939E-2</c:v>
                </c:pt>
                <c:pt idx="1">
                  <c:v>5.8904541225077101E-2</c:v>
                </c:pt>
                <c:pt idx="2">
                  <c:v>5.6398256781795053E-2</c:v>
                </c:pt>
                <c:pt idx="3">
                  <c:v>5.5994702507029301E-2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EA-46DD-98DF-9295A98F256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12400</c:v>
                </c:pt>
                <c:pt idx="2">
                  <c:v>13639</c:v>
                </c:pt>
                <c:pt idx="3">
                  <c:v>13838.5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EA-46DD-98DF-9295A98F2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82312"/>
        <c:axId val="1"/>
      </c:scatterChart>
      <c:valAx>
        <c:axId val="65668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682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1821F6-BDBD-635B-679F-9BA799076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51869.390999999829</v>
      </c>
      <c r="D7" s="29" t="s">
        <v>46</v>
      </c>
    </row>
    <row r="8" spans="1:7" x14ac:dyDescent="0.2">
      <c r="A8" t="s">
        <v>3</v>
      </c>
      <c r="C8" s="37">
        <v>0.29947099999999999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8.3987613942346939E-2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-2.0228284449411161E-6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60356.704222916662</v>
      </c>
    </row>
    <row r="15" spans="1:7" x14ac:dyDescent="0.2">
      <c r="A15" s="11" t="s">
        <v>17</v>
      </c>
      <c r="B15" s="9"/>
      <c r="C15" s="12">
        <f ca="1">(C7+C11)+(C8+C12)*INT(MAX(F21:F3533))</f>
        <v>56013.526693713749</v>
      </c>
      <c r="D15" s="13" t="s">
        <v>38</v>
      </c>
      <c r="E15" s="14">
        <f ca="1">ROUND(2*(E14-$C$7)/$C$8,0)/2+E13</f>
        <v>28342</v>
      </c>
    </row>
    <row r="16" spans="1:7" x14ac:dyDescent="0.2">
      <c r="A16" s="15" t="s">
        <v>4</v>
      </c>
      <c r="B16" s="9"/>
      <c r="C16" s="16">
        <f ca="1">+C8+C12</f>
        <v>0.29946897717155507</v>
      </c>
      <c r="D16" s="13" t="s">
        <v>39</v>
      </c>
      <c r="E16" s="23">
        <f ca="1">ROUND(2*(E14-$C$15)/$C$16,0)/2+E13</f>
        <v>14504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45338.920571943323</v>
      </c>
    </row>
    <row r="18" spans="1:19" ht="14.25" thickTop="1" thickBot="1" x14ac:dyDescent="0.25">
      <c r="A18" s="15" t="s">
        <v>5</v>
      </c>
      <c r="B18" s="9"/>
      <c r="C18" s="18">
        <f ca="1">+C15</f>
        <v>56013.526693713749</v>
      </c>
      <c r="D18" s="19">
        <f ca="1">+C16</f>
        <v>0.29946897717155507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4.8490278007903231E-2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51869.390999999829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8.3987613942346939E-2</v>
      </c>
      <c r="Q21" s="1">
        <f>+C21-15018.5</f>
        <v>36850.890999999829</v>
      </c>
      <c r="S21">
        <f ca="1">+(O21-G21)^2</f>
        <v>7.0539192957287103E-3</v>
      </c>
    </row>
    <row r="22" spans="1:19" x14ac:dyDescent="0.2">
      <c r="A22" s="32" t="s">
        <v>47</v>
      </c>
      <c r="B22" s="33" t="s">
        <v>48</v>
      </c>
      <c r="C22" s="32">
        <v>55582.890299999999</v>
      </c>
      <c r="D22" s="32">
        <v>8.0000000000000004E-4</v>
      </c>
      <c r="E22">
        <f>+(C22-C$7)/C$8</f>
        <v>12400.196680146561</v>
      </c>
      <c r="F22">
        <f>ROUND(2*E22,0)/2</f>
        <v>12400</v>
      </c>
      <c r="G22">
        <f>+C22-(C$7+F22*C$8)</f>
        <v>5.8900000170979183E-2</v>
      </c>
      <c r="I22">
        <f>+G22</f>
        <v>5.8900000170979183E-2</v>
      </c>
      <c r="O22">
        <f ca="1">+C$11+C$12*$F22</f>
        <v>5.8904541225077101E-2</v>
      </c>
      <c r="Q22" s="1">
        <f>+C22-15018.5</f>
        <v>40564.390299999999</v>
      </c>
      <c r="S22">
        <f ca="1">+(O22-G22)^2</f>
        <v>2.0621172320212278E-11</v>
      </c>
    </row>
    <row r="23" spans="1:19" x14ac:dyDescent="0.2">
      <c r="A23" s="34" t="s">
        <v>49</v>
      </c>
      <c r="B23" s="35" t="s">
        <v>48</v>
      </c>
      <c r="C23" s="34">
        <v>55953.932399999998</v>
      </c>
      <c r="D23" s="34">
        <v>2.0000000000000001E-4</v>
      </c>
      <c r="E23">
        <f>+(C23-C$7)/C$8</f>
        <v>13639.188435608688</v>
      </c>
      <c r="F23">
        <f>ROUND(2*E23,0)/2</f>
        <v>13639</v>
      </c>
      <c r="G23">
        <f>+C23-(C$7+F23*C$8)</f>
        <v>5.6431000171869528E-2</v>
      </c>
      <c r="I23">
        <f>+G23</f>
        <v>5.6431000171869528E-2</v>
      </c>
      <c r="O23">
        <f ca="1">+C$11+C$12*$F23</f>
        <v>5.6398256781795053E-2</v>
      </c>
      <c r="Q23" s="1">
        <f>+C23-15018.5</f>
        <v>40935.432399999998</v>
      </c>
      <c r="S23">
        <f ca="1">+(O23-G23)^2</f>
        <v>1.0721295935691929E-9</v>
      </c>
    </row>
    <row r="24" spans="1:19" x14ac:dyDescent="0.2">
      <c r="A24" s="34" t="s">
        <v>49</v>
      </c>
      <c r="B24" s="35" t="s">
        <v>50</v>
      </c>
      <c r="C24" s="34">
        <v>56013.676399999997</v>
      </c>
      <c r="D24" s="34">
        <v>2.9999999999999997E-4</v>
      </c>
      <c r="E24">
        <f>+(C24-C$7)/C$8</f>
        <v>13838.686884540301</v>
      </c>
      <c r="F24">
        <f>ROUND(2*E24,0)/2</f>
        <v>13838.5</v>
      </c>
      <c r="G24">
        <f>+C24-(C$7+F24*C$8)</f>
        <v>5.5966500171052758E-2</v>
      </c>
      <c r="I24">
        <f>+G24</f>
        <v>5.5966500171052758E-2</v>
      </c>
      <c r="O24">
        <f ca="1">+C$11+C$12*$F24</f>
        <v>5.5994702507029301E-2</v>
      </c>
      <c r="Q24" s="1">
        <f>+C24-15018.5</f>
        <v>40995.176399999997</v>
      </c>
      <c r="S24">
        <f ca="1">+(O24-G24)^2</f>
        <v>7.9537175453382301E-10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2024-02-16T03:54:04Z</dcterms:modified>
</cp:coreProperties>
</file>