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3DCAB9F-C57D-46F3-9B24-16A77E4DB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J21" i="1" s="1"/>
  <c r="Q21" i="1"/>
  <c r="E22" i="1"/>
  <c r="F22" i="1"/>
  <c r="G22" i="1" s="1"/>
  <c r="J22" i="1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C33" i="1"/>
  <c r="A33" i="1"/>
  <c r="D9" i="1"/>
  <c r="C9" i="1"/>
  <c r="F14" i="1"/>
  <c r="F15" i="1" s="1"/>
  <c r="E33" i="1" l="1"/>
  <c r="F33" i="1" s="1"/>
  <c r="G33" i="1" s="1"/>
  <c r="C17" i="1"/>
  <c r="Q33" i="1"/>
  <c r="C12" i="1"/>
  <c r="C11" i="1"/>
  <c r="O23" i="1" l="1"/>
  <c r="O27" i="1"/>
  <c r="O31" i="1"/>
  <c r="O22" i="1"/>
  <c r="O21" i="1"/>
  <c r="O25" i="1"/>
  <c r="O29" i="1"/>
  <c r="O26" i="1"/>
  <c r="O30" i="1"/>
  <c r="O24" i="1"/>
  <c r="O28" i="1"/>
  <c r="O32" i="1"/>
  <c r="C16" i="1"/>
  <c r="D18" i="1" s="1"/>
  <c r="C15" i="1"/>
  <c r="O33" i="1"/>
  <c r="K3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<sst xmlns="http://schemas.openxmlformats.org/spreadsheetml/2006/main" count="77" uniqueCount="52">
  <si>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</si>
  <si>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</si>
  <si>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</si>
  <si>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</si>
  <si>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</si>
  <si>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</si>
  <si>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</si>
  <si>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</si>
  <si>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</si>
  <si>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</si>
  <si>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</si>
  <si>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</si>
  <si>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</si>
  <si>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</si>
  <si>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</si>
  <si>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</si>
  <si>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</si>
  <si>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</si>
  <si>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</si>
  <si>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</si>
  <si>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</si>
  <si>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</si>
  <si>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</si>
  <si>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</si>
  <si>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</si>
  <si>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</si>
  <si>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</si>
  <si>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</si>
  <si>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</si>
  <si>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</si>
  <si>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</si>
  <si>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</si>
  <si>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</si>
  <si>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</si>
  <si>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</si>
  <si>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</si>
  <si>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</si>
  <si>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</si>
  <si>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</si>
  <si>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</si>
  <si>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</si>
  <si>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</si>
  <si>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</si>
  <si>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</si>
  <si>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</si>
  <si>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V0755 Hya</t>
  </si>
  <si>
    <t>BAV Journal 95</t>
  </si>
  <si>
    <t>I</t>
  </si>
  <si>
    <t>14.15-14.80</t>
  </si>
  <si>
    <t>VSX</t>
  </si>
  <si>
    <t>EA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</si>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</sst>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V0755 Hya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0">
                  <c:v>2.8579998324858025E-3</c:v>
                </c:pt>
                <c:pt idx="1">
                  <c:v>6.699999823467806E-3</c:v>
                </c:pt>
                <c:pt idx="2">
                  <c:v>-3.3880000119097531E-3</c:v>
                </c:pt>
                <c:pt idx="3">
                  <c:v>5.3319998842198402E-3</c:v>
                </c:pt>
                <c:pt idx="4">
                  <c:v>-1.3819999221595936E-3</c:v>
                </c:pt>
                <c:pt idx="5">
                  <c:v>-5.2999985200585797E-4</c:v>
                </c:pt>
                <c:pt idx="6">
                  <c:v>-8.1000003410736099E-4</c:v>
                </c:pt>
                <c:pt idx="7">
                  <c:v>1.0280001879436895E-3</c:v>
                </c:pt>
                <c:pt idx="8">
                  <c:v>2.5999997742474079E-3</c:v>
                </c:pt>
                <c:pt idx="9">
                  <c:v>-5.3220002155285329E-3</c:v>
                </c:pt>
                <c:pt idx="10">
                  <c:v>1.1175999919942115E-2</c:v>
                </c:pt>
                <c:pt idx="11">
                  <c:v>3.8359999525710009E-3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5.4999999999999997E-3</c:v>
                  </c:pt>
                  <c:pt idx="1">
                    <c:v>3.8999999999999998E-3</c:v>
                  </c:pt>
                  <c:pt idx="2">
                    <c:v>2.7000000000000001E-3</c:v>
                  </c:pt>
                  <c:pt idx="3">
                    <c:v>5.4000000000000003E-3</c:v>
                  </c:pt>
                  <c:pt idx="4">
                    <c:v>2.2000000000000001E-3</c:v>
                  </c:pt>
                  <c:pt idx="5">
                    <c:v>3.2000000000000002E-3</c:v>
                  </c:pt>
                  <c:pt idx="6">
                    <c:v>4.4999999999999997E-3</c:v>
                  </c:pt>
                  <c:pt idx="7">
                    <c:v>2.5000000000000001E-3</c:v>
                  </c:pt>
                  <c:pt idx="8">
                    <c:v>5.4999999999999997E-3</c:v>
                  </c:pt>
                  <c:pt idx="9">
                    <c:v>7.6E-3</c:v>
                  </c:pt>
                  <c:pt idx="10">
                    <c:v>3.3999999999999998E-3</c:v>
                  </c:pt>
                  <c:pt idx="11">
                    <c:v>2.0999999999999999E-3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1.9446991687606882E-3</c:v>
                </c:pt>
                <c:pt idx="1">
                  <c:v>1.8475028065453548E-3</c:v>
                </c:pt>
                <c:pt idx="2">
                  <c:v>1.8431344307154522E-3</c:v>
                </c:pt>
                <c:pt idx="3">
                  <c:v>1.835853804332281E-3</c:v>
                </c:pt>
                <c:pt idx="4">
                  <c:v>1.8318494598215369E-3</c:v>
                </c:pt>
                <c:pt idx="5">
                  <c:v>1.8311213971832199E-3</c:v>
                </c:pt>
                <c:pt idx="6">
                  <c:v>1.8238407708000488E-3</c:v>
                </c:pt>
                <c:pt idx="7">
                  <c:v>1.8191083636509876E-3</c:v>
                </c:pt>
                <c:pt idx="8">
                  <c:v>1.8110996746294994E-3</c:v>
                </c:pt>
                <c:pt idx="9">
                  <c:v>1.6825966189665306E-3</c:v>
                </c:pt>
                <c:pt idx="10">
                  <c:v>1.6742238986258838E-3</c:v>
                </c:pt>
                <c:pt idx="11">
                  <c:v>1.6705835854342983E-3</c:v>
                </c:pt>
                <c:pt idx="12">
                  <c:v>4.8238535970078294E-4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-4017</c:v>
                </c:pt>
                <c:pt idx="1">
                  <c:v>-3750</c:v>
                </c:pt>
                <c:pt idx="2">
                  <c:v>-3738</c:v>
                </c:pt>
                <c:pt idx="3">
                  <c:v>-3718</c:v>
                </c:pt>
                <c:pt idx="4">
                  <c:v>-3707</c:v>
                </c:pt>
                <c:pt idx="5">
                  <c:v>-3705</c:v>
                </c:pt>
                <c:pt idx="6">
                  <c:v>-3685</c:v>
                </c:pt>
                <c:pt idx="7">
                  <c:v>-3672</c:v>
                </c:pt>
                <c:pt idx="8">
                  <c:v>-3650</c:v>
                </c:pt>
                <c:pt idx="9">
                  <c:v>-3297</c:v>
                </c:pt>
                <c:pt idx="10">
                  <c:v>-3274</c:v>
                </c:pt>
                <c:pt idx="11">
                  <c:v>-3264</c:v>
                </c:pt>
                <c:pt idx="12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16</xdr:col>
      <xdr:colOff>514349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57542.451000000001</v>
      </c>
      <c r="D7" s="13" t="s">
        <v>49</v>
      </c>
    </row>
    <row r="8" spans="1:15" ht="12.95" customHeight="1" x14ac:dyDescent="0.2">
      <c r="A8" s="20" t="s">
        <v>3</v>
      </c>
      <c r="C8" s="28">
        <v>0.90717400000000004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4.8238535970078294E-4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-3.6403131915855248E-7</v>
      </c>
      <c r="D12" s="21"/>
      <c r="E12" s="31" t="s">
        <v>44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60600.858574421291</v>
      </c>
    </row>
    <row r="15" spans="1:15" ht="12.95" customHeight="1" x14ac:dyDescent="0.2">
      <c r="A15" s="17" t="s">
        <v>17</v>
      </c>
      <c r="C15" s="18">
        <f ca="1">(C7+C11)+(C8+C12)*INT(MAX(F21:F3533))</f>
        <v>57542.451482385361</v>
      </c>
      <c r="E15" s="33" t="s">
        <v>33</v>
      </c>
      <c r="F15" s="35">
        <f ca="1">ROUND(2*(F14-$C$7)/$C$8,0)/2+F13</f>
        <v>3372.5</v>
      </c>
    </row>
    <row r="16" spans="1:15" ht="12.95" customHeight="1" x14ac:dyDescent="0.2">
      <c r="A16" s="17" t="s">
        <v>4</v>
      </c>
      <c r="C16" s="18">
        <f ca="1">+C8+C12</f>
        <v>0.90717363596868084</v>
      </c>
      <c r="E16" s="33" t="s">
        <v>34</v>
      </c>
      <c r="F16" s="35">
        <f ca="1">ROUND(2*(F14-$C$15)/$C$16,0)/2+F13</f>
        <v>3372.5</v>
      </c>
    </row>
    <row r="17" spans="1:21" ht="12.95" customHeight="1" thickBot="1" x14ac:dyDescent="0.25">
      <c r="A17" s="16" t="s">
        <v>27</v>
      </c>
      <c r="C17" s="20">
        <f>COUNT(C21:C2191)</f>
        <v>13</v>
      </c>
      <c r="E17" s="33" t="s">
        <v>42</v>
      </c>
      <c r="F17" s="36">
        <f ca="1">+$C$15+$C$16*$F$16-15018.5-$C$5/24</f>
        <v>45583.790403023071</v>
      </c>
    </row>
    <row r="18" spans="1:21" ht="12.95" customHeight="1" thickTop="1" thickBot="1" x14ac:dyDescent="0.25">
      <c r="A18" s="17" t="s">
        <v>5</v>
      </c>
      <c r="C18" s="24">
        <f ca="1">+C15</f>
        <v>57542.451482385361</v>
      </c>
      <c r="D18" s="25">
        <f ca="1">+C16</f>
        <v>0.90717363596868084</v>
      </c>
      <c r="E18" s="38" t="s">
        <v>43</v>
      </c>
      <c r="F18" s="37">
        <f ca="1">+($C$15+$C$16*$F$16)-($C$16/2)-15018.5-$C$5/24</f>
        <v>45583.33681620509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51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39" t="s">
        <v>46</v>
      </c>
      <c r="B21" s="40" t="s">
        <v>47</v>
      </c>
      <c r="C21" s="41">
        <v>53898.335899999831</v>
      </c>
      <c r="D21" s="42">
        <v>5.4999999999999997E-3</v>
      </c>
      <c r="E21" s="20">
        <f>+(C21-C$7)/C$8</f>
        <v>-4016.9968495571629</v>
      </c>
      <c r="F21" s="20">
        <f>ROUND(2*E21,0)/2</f>
        <v>-4017</v>
      </c>
      <c r="G21" s="20">
        <f>+C21-(C$7+F21*C$8)</f>
        <v>2.8579998324858025E-3</v>
      </c>
      <c r="J21" s="20">
        <f>+G21</f>
        <v>2.8579998324858025E-3</v>
      </c>
      <c r="O21" s="20">
        <f ca="1">+C$11+C$12*$F21</f>
        <v>1.9446991687606882E-3</v>
      </c>
      <c r="Q21" s="26">
        <f>+C21-15018.5</f>
        <v>38879.835899999831</v>
      </c>
    </row>
    <row r="22" spans="1:21" ht="12.95" customHeight="1" x14ac:dyDescent="0.2">
      <c r="A22" s="39" t="s">
        <v>46</v>
      </c>
      <c r="B22" s="40" t="s">
        <v>47</v>
      </c>
      <c r="C22" s="41">
        <v>54140.555199999828</v>
      </c>
      <c r="D22" s="42">
        <v>3.8999999999999998E-3</v>
      </c>
      <c r="E22" s="20">
        <f>+(C22-C$7)/C$8</f>
        <v>-3749.9926144269707</v>
      </c>
      <c r="F22" s="20">
        <f>ROUND(2*E22,0)/2</f>
        <v>-3750</v>
      </c>
      <c r="G22" s="20">
        <f>+C22-(C$7+F22*C$8)</f>
        <v>6.699999823467806E-3</v>
      </c>
      <c r="J22" s="20">
        <f>+G22</f>
        <v>6.699999823467806E-3</v>
      </c>
      <c r="O22" s="20">
        <f ca="1">+C$11+C$12*$F22</f>
        <v>1.8475028065453548E-3</v>
      </c>
      <c r="Q22" s="26">
        <f>+C22-15018.5</f>
        <v>39122.055199999828</v>
      </c>
    </row>
    <row r="23" spans="1:21" ht="12.95" customHeight="1" x14ac:dyDescent="0.2">
      <c r="A23" s="39" t="s">
        <v>46</v>
      </c>
      <c r="B23" s="40" t="s">
        <v>47</v>
      </c>
      <c r="C23" s="41">
        <v>54151.431199999992</v>
      </c>
      <c r="D23" s="42">
        <v>2.7000000000000001E-3</v>
      </c>
      <c r="E23" s="20">
        <f>+(C23-C$7)/C$8</f>
        <v>-3738.0037346749455</v>
      </c>
      <c r="F23" s="20">
        <f>ROUND(2*E23,0)/2</f>
        <v>-3738</v>
      </c>
      <c r="G23" s="20">
        <f>+C23-(C$7+F23*C$8)</f>
        <v>-3.3880000119097531E-3</v>
      </c>
      <c r="J23" s="20">
        <f>+G23</f>
        <v>-3.3880000119097531E-3</v>
      </c>
      <c r="O23" s="20">
        <f ca="1">+C$11+C$12*$F23</f>
        <v>1.8431344307154522E-3</v>
      </c>
      <c r="Q23" s="26">
        <f>+C23-15018.5</f>
        <v>39132.931199999992</v>
      </c>
    </row>
    <row r="24" spans="1:21" ht="12.95" customHeight="1" x14ac:dyDescent="0.2">
      <c r="A24" s="39" t="s">
        <v>46</v>
      </c>
      <c r="B24" s="40" t="s">
        <v>47</v>
      </c>
      <c r="C24" s="41">
        <v>54169.583399999887</v>
      </c>
      <c r="D24" s="42">
        <v>5.4000000000000003E-3</v>
      </c>
      <c r="E24" s="20">
        <f>+(C24-C$7)/C$8</f>
        <v>-3717.994122406632</v>
      </c>
      <c r="F24" s="20">
        <f>ROUND(2*E24,0)/2</f>
        <v>-3718</v>
      </c>
      <c r="G24" s="20">
        <f>+C24-(C$7+F24*C$8)</f>
        <v>5.3319998842198402E-3</v>
      </c>
      <c r="J24" s="20">
        <f>+G24</f>
        <v>5.3319998842198402E-3</v>
      </c>
      <c r="O24" s="20">
        <f ca="1">+C$11+C$12*$F24</f>
        <v>1.835853804332281E-3</v>
      </c>
      <c r="Q24" s="26">
        <f>+C24-15018.5</f>
        <v>39151.083399999887</v>
      </c>
    </row>
    <row r="25" spans="1:21" ht="12.95" customHeight="1" x14ac:dyDescent="0.2">
      <c r="A25" s="39" t="s">
        <v>46</v>
      </c>
      <c r="B25" s="40" t="s">
        <v>47</v>
      </c>
      <c r="C25" s="41">
        <v>54179.55560000008</v>
      </c>
      <c r="D25" s="42">
        <v>2.2000000000000001E-3</v>
      </c>
      <c r="E25" s="20">
        <f>+(C25-C$7)/C$8</f>
        <v>-3707.0015234121802</v>
      </c>
      <c r="F25" s="20">
        <f>ROUND(2*E25,0)/2</f>
        <v>-3707</v>
      </c>
      <c r="G25" s="20">
        <f>+C25-(C$7+F25*C$8)</f>
        <v>-1.3819999221595936E-3</v>
      </c>
      <c r="J25" s="20">
        <f>+G25</f>
        <v>-1.3819999221595936E-3</v>
      </c>
      <c r="O25" s="20">
        <f ca="1">+C$11+C$12*$F25</f>
        <v>1.8318494598215369E-3</v>
      </c>
      <c r="Q25" s="26">
        <f>+C25-15018.5</f>
        <v>39161.05560000008</v>
      </c>
    </row>
    <row r="26" spans="1:21" ht="12.95" customHeight="1" x14ac:dyDescent="0.2">
      <c r="A26" s="39" t="s">
        <v>46</v>
      </c>
      <c r="B26" s="40" t="s">
        <v>47</v>
      </c>
      <c r="C26" s="41">
        <v>54181.37080000015</v>
      </c>
      <c r="D26" s="42">
        <v>3.2000000000000002E-3</v>
      </c>
      <c r="E26" s="20">
        <f>+(C26-C$7)/C$8</f>
        <v>-3705.0005842317473</v>
      </c>
      <c r="F26" s="20">
        <f>ROUND(2*E26,0)/2</f>
        <v>-3705</v>
      </c>
      <c r="G26" s="20">
        <f>+C26-(C$7+F26*C$8)</f>
        <v>-5.2999985200585797E-4</v>
      </c>
      <c r="J26" s="20">
        <f>+G26</f>
        <v>-5.2999985200585797E-4</v>
      </c>
      <c r="O26" s="20">
        <f ca="1">+C$11+C$12*$F26</f>
        <v>1.8311213971832199E-3</v>
      </c>
      <c r="Q26" s="26">
        <f>+C26-15018.5</f>
        <v>39162.87080000015</v>
      </c>
    </row>
    <row r="27" spans="1:21" ht="12.95" customHeight="1" x14ac:dyDescent="0.2">
      <c r="A27" s="39" t="s">
        <v>46</v>
      </c>
      <c r="B27" s="40" t="s">
        <v>47</v>
      </c>
      <c r="C27" s="41">
        <v>54199.513999999966</v>
      </c>
      <c r="D27" s="42">
        <v>4.4999999999999997E-3</v>
      </c>
      <c r="E27" s="20">
        <f>+(C27-C$7)/C$8</f>
        <v>-3685.0008928827706</v>
      </c>
      <c r="F27" s="20">
        <f>ROUND(2*E27,0)/2</f>
        <v>-3685</v>
      </c>
      <c r="G27" s="20">
        <f>+C27-(C$7+F27*C$8)</f>
        <v>-8.1000003410736099E-4</v>
      </c>
      <c r="J27" s="20">
        <f>+G27</f>
        <v>-8.1000003410736099E-4</v>
      </c>
      <c r="O27" s="20">
        <f ca="1">+C$11+C$12*$F27</f>
        <v>1.8238407708000488E-3</v>
      </c>
      <c r="Q27" s="26">
        <f>+C27-15018.5</f>
        <v>39181.013999999966</v>
      </c>
    </row>
    <row r="28" spans="1:21" ht="12.95" customHeight="1" x14ac:dyDescent="0.2">
      <c r="A28" s="39" t="s">
        <v>46</v>
      </c>
      <c r="B28" s="40" t="s">
        <v>47</v>
      </c>
      <c r="C28" s="41">
        <v>54211.309100000188</v>
      </c>
      <c r="D28" s="42">
        <v>2.5000000000000001E-3</v>
      </c>
      <c r="E28" s="20">
        <f>+(C28-C$7)/C$8</f>
        <v>-3671.9988668103506</v>
      </c>
      <c r="F28" s="20">
        <f>ROUND(2*E28,0)/2</f>
        <v>-3672</v>
      </c>
      <c r="G28" s="20">
        <f>+C28-(C$7+F28*C$8)</f>
        <v>1.0280001879436895E-3</v>
      </c>
      <c r="J28" s="20">
        <f>+G28</f>
        <v>1.0280001879436895E-3</v>
      </c>
      <c r="O28" s="20">
        <f ca="1">+C$11+C$12*$F28</f>
        <v>1.8191083636509876E-3</v>
      </c>
      <c r="Q28" s="26">
        <f>+C28-15018.5</f>
        <v>39192.809100000188</v>
      </c>
    </row>
    <row r="29" spans="1:21" ht="12.95" customHeight="1" x14ac:dyDescent="0.2">
      <c r="A29" s="39" t="s">
        <v>46</v>
      </c>
      <c r="B29" s="40" t="s">
        <v>47</v>
      </c>
      <c r="C29" s="41">
        <v>54231.268499999773</v>
      </c>
      <c r="D29" s="42">
        <v>5.4999999999999997E-3</v>
      </c>
      <c r="E29" s="20">
        <f>+(C29-C$7)/C$8</f>
        <v>-3649.9971339569124</v>
      </c>
      <c r="F29" s="20">
        <f>ROUND(2*E29,0)/2</f>
        <v>-3650</v>
      </c>
      <c r="G29" s="20">
        <f>+C29-(C$7+F29*C$8)</f>
        <v>2.5999997742474079E-3</v>
      </c>
      <c r="J29" s="20">
        <f>+G29</f>
        <v>2.5999997742474079E-3</v>
      </c>
      <c r="O29" s="20">
        <f ca="1">+C$11+C$12*$F29</f>
        <v>1.8110996746294994E-3</v>
      </c>
      <c r="Q29" s="26">
        <f>+C29-15018.5</f>
        <v>39212.768499999773</v>
      </c>
    </row>
    <row r="30" spans="1:21" ht="12.95" customHeight="1" x14ac:dyDescent="0.2">
      <c r="A30" s="39" t="s">
        <v>46</v>
      </c>
      <c r="B30" s="40" t="s">
        <v>47</v>
      </c>
      <c r="C30" s="41">
        <v>54551.492999999784</v>
      </c>
      <c r="D30" s="42">
        <v>7.6E-3</v>
      </c>
      <c r="E30" s="20">
        <f>+(C30-C$7)/C$8</f>
        <v>-3297.0058665704892</v>
      </c>
      <c r="F30" s="20">
        <f>ROUND(2*E30,0)/2</f>
        <v>-3297</v>
      </c>
      <c r="G30" s="20">
        <f>+C30-(C$7+F30*C$8)</f>
        <v>-5.3220002155285329E-3</v>
      </c>
      <c r="J30" s="20">
        <f>+G30</f>
        <v>-5.3220002155285329E-3</v>
      </c>
      <c r="O30" s="20">
        <f ca="1">+C$11+C$12*$F30</f>
        <v>1.6825966189665306E-3</v>
      </c>
      <c r="Q30" s="26">
        <f>+C30-15018.5</f>
        <v>39532.992999999784</v>
      </c>
    </row>
    <row r="31" spans="1:21" ht="12.95" customHeight="1" x14ac:dyDescent="0.2">
      <c r="A31" s="39" t="s">
        <v>46</v>
      </c>
      <c r="B31" s="40" t="s">
        <v>47</v>
      </c>
      <c r="C31" s="41">
        <v>54572.374499999918</v>
      </c>
      <c r="D31" s="42">
        <v>3.3999999999999998E-3</v>
      </c>
      <c r="E31" s="20">
        <f>+(C31-C$7)/C$8</f>
        <v>-3273.9876804230312</v>
      </c>
      <c r="F31" s="20">
        <f>ROUND(2*E31,0)/2</f>
        <v>-3274</v>
      </c>
      <c r="G31" s="20">
        <f>+C31-(C$7+F31*C$8)</f>
        <v>1.1175999919942115E-2</v>
      </c>
      <c r="J31" s="20">
        <f>+G31</f>
        <v>1.1175999919942115E-2</v>
      </c>
      <c r="O31" s="20">
        <f ca="1">+C$11+C$12*$F31</f>
        <v>1.6742238986258838E-3</v>
      </c>
      <c r="Q31" s="26">
        <f>+C31-15018.5</f>
        <v>39553.874499999918</v>
      </c>
    </row>
    <row r="32" spans="1:21" ht="12.95" customHeight="1" x14ac:dyDescent="0.2">
      <c r="A32" s="39" t="s">
        <v>46</v>
      </c>
      <c r="B32" s="40" t="s">
        <v>47</v>
      </c>
      <c r="C32" s="41">
        <v>54581.43889999995</v>
      </c>
      <c r="D32" s="42">
        <v>2.0999999999999999E-3</v>
      </c>
      <c r="E32" s="20">
        <f>+(C32-C$7)/C$8</f>
        <v>-3263.9957714838065</v>
      </c>
      <c r="F32" s="20">
        <f>ROUND(2*E32,0)/2</f>
        <v>-3264</v>
      </c>
      <c r="G32" s="20">
        <f>+C32-(C$7+F32*C$8)</f>
        <v>3.8359999525710009E-3</v>
      </c>
      <c r="J32" s="20">
        <f>+G32</f>
        <v>3.8359999525710009E-3</v>
      </c>
      <c r="O32" s="20">
        <f ca="1">+C$11+C$12*$F32</f>
        <v>1.6705835854342983E-3</v>
      </c>
      <c r="Q32" s="26">
        <f>+C32-15018.5</f>
        <v>39562.93889999995</v>
      </c>
    </row>
    <row r="33" spans="1:17" ht="12.95" customHeight="1" x14ac:dyDescent="0.2">
      <c r="A33" s="22" t="str">
        <f>$D$7</f>
        <v>VSX</v>
      </c>
      <c r="B33" s="21"/>
      <c r="C33" s="22">
        <f>$C$7</f>
        <v>57542.451000000001</v>
      </c>
      <c r="D33" s="22" t="s">
        <v>13</v>
      </c>
      <c r="E33" s="20">
        <f>+(C33-C$7)/C$8</f>
        <v>0</v>
      </c>
      <c r="F33" s="20">
        <f>ROUND(2*E33,0)/2</f>
        <v>0</v>
      </c>
      <c r="G33" s="20">
        <f>+C33-(C$7+F33*C$8)</f>
        <v>0</v>
      </c>
      <c r="K33" s="20">
        <f>+G33</f>
        <v>0</v>
      </c>
      <c r="O33" s="20">
        <f ca="1">+C$11+C$12*$F33</f>
        <v>4.8238535970078294E-4</v>
      </c>
      <c r="Q33" s="26">
        <f>+C33-15018.5</f>
        <v>42523.951000000001</v>
      </c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U36">
    <sortCondition ref="C21:C36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2024-10-17T07:36:20Z</dcterms:modified>
</cp:coreProperties>
</file>