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0FCA0C2-3A5F-4D32-9FD1-B882552AA83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4" i="1"/>
  <c r="Q22" i="1"/>
  <c r="Q23" i="1"/>
  <c r="E14" i="1"/>
  <c r="C21" i="1"/>
  <c r="E21" i="1"/>
  <c r="F21" i="1"/>
  <c r="C7" i="1"/>
  <c r="E24" i="1"/>
  <c r="F24" i="1"/>
  <c r="C8" i="1"/>
  <c r="C17" i="1"/>
  <c r="Q21" i="1"/>
  <c r="E23" i="1"/>
  <c r="F23" i="1"/>
  <c r="G23" i="1"/>
  <c r="I23" i="1"/>
  <c r="E22" i="1"/>
  <c r="F22" i="1"/>
  <c r="G22" i="1"/>
  <c r="G21" i="1"/>
  <c r="H21" i="1"/>
  <c r="G24" i="1"/>
  <c r="I24" i="1"/>
  <c r="I22" i="1"/>
  <c r="C12" i="1"/>
  <c r="C16" i="1" l="1"/>
  <c r="D18" i="1" s="1"/>
  <c r="E15" i="1"/>
  <c r="C11" i="1"/>
  <c r="O23" i="1" l="1"/>
  <c r="C15" i="1"/>
  <c r="O24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<sst xmlns="http://schemas.openxmlformats.org/spreadsheetml/2006/main" count="52" uniqueCount="50">
  <si>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</si>
  <si>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</si>
  <si>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</si>
  <si>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</si>
  <si>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</si>
  <si>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</si>
  <si>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</si>
  <si>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</si>
  <si>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</si>
  <si>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</si>
  <si>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</si>
  <si>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</si>
  <si>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</si>
  <si>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</si>
  <si>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</si>
  <si>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</si>
  <si>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</si>
  <si>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</si>
  <si>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</si>
  <si>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</si>
  <si>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</si>
  <si>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</si>
  <si>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</si>
  <si>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</si>
  <si>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</si>
  <si>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</si>
  <si>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</si>
  <si>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</si>
  <si>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</si>
  <si>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</si>
  <si>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</si>
  <si>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</si>
  <si>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</si>
  <si>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</si>
  <si>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</si>
  <si>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</si>
  <si>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</si>
  <si>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</si>
  <si>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</si>
  <si>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RS Ind / GSC 9327-0425</t>
  </si>
  <si>
    <t>OEJV 0130</t>
  </si>
  <si>
    <t>II</t>
  </si>
  <si>
    <t>OEJV 116</t>
  </si>
  <si>
    <t>I</t>
  </si>
  <si>
    <t>EA/DW</t>
  </si>
  <si>
    <t>GCVS</t>
  </si>
  <si>
    <t>OEJV</t>
  </si>
  <si>
    <t>OEJV 0155</t>
  </si>
  <si>
    <t>0,0090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</si>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</sst>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1" xfId="0" applyFont="1" applyBorder="1" applyAlignment="1">
      <alignment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172" fontId="5" fillId="0" borderId="0" xfId="0" applyNumberFormat="1" applyFont="1" applyFill="1" applyBorder="1" applyAlignment="1" applyProtection="1">
      <alignment horizontal="left"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Ind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45479</c:v>
                </c:pt>
                <c:pt idx="2">
                  <c:v>44870</c:v>
                </c:pt>
                <c:pt idx="3">
                  <c:v>46730.5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D4-4AE2-A57C-E8C08FE6B0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45479</c:v>
                </c:pt>
                <c:pt idx="2">
                  <c:v>44870</c:v>
                </c:pt>
                <c:pt idx="3">
                  <c:v>46730.5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-0.51223349000065355</c:v>
                </c:pt>
                <c:pt idx="2">
                  <c:v>-0.50445969999418594</c:v>
                </c:pt>
                <c:pt idx="3">
                  <c:v>-0.52996895499381935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D4-4AE2-A57C-E8C08FE6B0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45479</c:v>
                </c:pt>
                <c:pt idx="2">
                  <c:v>44870</c:v>
                </c:pt>
                <c:pt idx="3">
                  <c:v>46730.5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D4-4AE2-A57C-E8C08FE6B0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45479</c:v>
                </c:pt>
                <c:pt idx="2">
                  <c:v>44870</c:v>
                </c:pt>
                <c:pt idx="3">
                  <c:v>46730.5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D4-4AE2-A57C-E8C08FE6B0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45479</c:v>
                </c:pt>
                <c:pt idx="2">
                  <c:v>44870</c:v>
                </c:pt>
                <c:pt idx="3">
                  <c:v>46730.5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D4-4AE2-A57C-E8C08FE6B0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45479</c:v>
                </c:pt>
                <c:pt idx="2">
                  <c:v>44870</c:v>
                </c:pt>
                <c:pt idx="3">
                  <c:v>46730.5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D4-4AE2-A57C-E8C08FE6B0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45479</c:v>
                </c:pt>
                <c:pt idx="2">
                  <c:v>44870</c:v>
                </c:pt>
                <c:pt idx="3">
                  <c:v>46730.5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D4-4AE2-A57C-E8C08FE6B0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45479</c:v>
                </c:pt>
                <c:pt idx="2">
                  <c:v>44870</c:v>
                </c:pt>
                <c:pt idx="3">
                  <c:v>46730.5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0.11407682367238914</c:v>
                </c:pt>
                <c:pt idx="1">
                  <c:v>-0.51260292992555212</c:v>
                </c:pt>
                <c:pt idx="2">
                  <c:v>-0.50421118934328013</c:v>
                </c:pt>
                <c:pt idx="3">
                  <c:v>-0.52984802571982692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D4-4AE2-A57C-E8C08FE6B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48664"/>
        <c:axId val="1"/>
      </c:scatterChart>
      <c:valAx>
        <c:axId val="569848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848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64661654135338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B5EFE43-4BB0-A0A5-D605-D9E4158C9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24</v>
      </c>
      <c r="B2" s="30" t="s">
        <v>44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27000.179</v>
      </c>
      <c r="D4" s="9">
        <v>0.62406530999999998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27000.179</v>
      </c>
    </row>
    <row r="8" spans="1:7" x14ac:dyDescent="0.2">
      <c r="A8" t="s">
        <v>3</v>
      </c>
      <c r="C8">
        <f>+D4</f>
        <v>0.62406530999999998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0.11407682367238914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-1.3779541185996641E-5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NOW()+15018.5+B9/24</f>
        <v>60357.121077662036</v>
      </c>
    </row>
    <row r="15" spans="1:7" x14ac:dyDescent="0.2">
      <c r="A15" s="14" t="s">
        <v>18</v>
      </c>
      <c r="B15" s="12"/>
      <c r="C15" s="15">
        <f ca="1">(C7+C11)+(C8+C12)*INT(MAX(F21:F3533))</f>
        <v>56162.221095164052</v>
      </c>
      <c r="D15" s="16" t="s">
        <v>37</v>
      </c>
      <c r="E15" s="17">
        <f ca="1">ROUND(2*(E14-$C7)/$C8,0)/2+E13</f>
        <v>53452</v>
      </c>
    </row>
    <row r="16" spans="1:7" x14ac:dyDescent="0.2">
      <c r="A16" s="18" t="s">
        <v>4</v>
      </c>
      <c r="B16" s="12"/>
      <c r="C16" s="19">
        <f ca="1">+C8+C12</f>
        <v>0.62405153045881401</v>
      </c>
      <c r="D16" s="16" t="s">
        <v>38</v>
      </c>
      <c r="E16" s="26">
        <f ca="1">ROUND(2*(E14-$C15)/$C16,0)/2+E13</f>
        <v>6723</v>
      </c>
    </row>
    <row r="17" spans="1:17" ht="13.5" thickBot="1" x14ac:dyDescent="0.25">
      <c r="A17" s="16" t="s">
        <v>29</v>
      </c>
      <c r="B17" s="12"/>
      <c r="C17" s="12">
        <f>COUNT(C21:C2191)</f>
        <v>4</v>
      </c>
      <c r="D17" s="16" t="s">
        <v>33</v>
      </c>
      <c r="E17" s="20">
        <f ca="1">+$C7+$C8*E16-15018.5-$C9/24</f>
        <v>16177.665912463335</v>
      </c>
    </row>
    <row r="18" spans="1:17" ht="14.25" thickTop="1" thickBot="1" x14ac:dyDescent="0.25">
      <c r="A18" s="18" t="s">
        <v>5</v>
      </c>
      <c r="B18" s="12"/>
      <c r="C18" s="21">
        <f ca="1">+C15</f>
        <v>56162.221095164052</v>
      </c>
      <c r="D18" s="22">
        <f ca="1">+C16</f>
        <v>0.62405153045881401</v>
      </c>
      <c r="E18" s="23" t="s">
        <v>34</v>
      </c>
    </row>
    <row r="19" spans="1:17" ht="13.5" thickTop="1" x14ac:dyDescent="0.2">
      <c r="A19" s="27" t="s">
        <v>35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49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27000.179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0.11407682367238914</v>
      </c>
      <c r="Q21" s="2">
        <f>+C21-15018.5</f>
        <v>11981.679</v>
      </c>
    </row>
    <row r="22" spans="1:17" x14ac:dyDescent="0.2">
      <c r="A22" s="31" t="s">
        <v>40</v>
      </c>
      <c r="B22" s="32" t="s">
        <v>41</v>
      </c>
      <c r="C22" s="33">
        <v>55381.533000000003</v>
      </c>
      <c r="D22" s="33">
        <v>3.0000000000000001E-3</v>
      </c>
      <c r="E22">
        <f>+(C22-C$7)/C$8</f>
        <v>45478.179198904683</v>
      </c>
      <c r="F22">
        <f>ROUND(2*E22,0)/2+1</f>
        <v>45479</v>
      </c>
      <c r="G22">
        <f>+C22-(C$7+F22*C$8)</f>
        <v>-0.51223349000065355</v>
      </c>
      <c r="I22">
        <f>+G22</f>
        <v>-0.51223349000065355</v>
      </c>
      <c r="O22">
        <f ca="1">+C$11+C$12*$F22</f>
        <v>-0.51260292992555212</v>
      </c>
      <c r="Q22" s="2">
        <f>+C22-15018.5</f>
        <v>40363.033000000003</v>
      </c>
    </row>
    <row r="23" spans="1:17" x14ac:dyDescent="0.2">
      <c r="A23" s="31" t="s">
        <v>42</v>
      </c>
      <c r="B23" s="34" t="s">
        <v>43</v>
      </c>
      <c r="C23" s="35">
        <v>55001.485000000001</v>
      </c>
      <c r="D23" s="36">
        <v>8.0000000000000002E-3</v>
      </c>
      <c r="E23">
        <f>+(C23-C$7)/C$8</f>
        <v>44869.191655597715</v>
      </c>
      <c r="F23">
        <f>ROUND(2*E23,0)/2+1</f>
        <v>44870</v>
      </c>
      <c r="G23">
        <f>+C23-(C$7+F23*C$8)</f>
        <v>-0.50445969999418594</v>
      </c>
      <c r="I23">
        <f>+G23</f>
        <v>-0.50445969999418594</v>
      </c>
      <c r="O23">
        <f ca="1">+C$11+C$12*$F23</f>
        <v>-0.50421118934328013</v>
      </c>
      <c r="Q23" s="2">
        <f>+C23-15018.5</f>
        <v>39982.985000000001</v>
      </c>
    </row>
    <row r="24" spans="1:17" x14ac:dyDescent="0.2">
      <c r="A24" s="29" t="s">
        <v>47</v>
      </c>
      <c r="B24" s="37" t="s">
        <v>43</v>
      </c>
      <c r="C24" s="38">
        <v>56162.533000000003</v>
      </c>
      <c r="D24" s="29" t="s">
        <v>48</v>
      </c>
      <c r="E24">
        <f>+(C24-C$7)/C$8</f>
        <v>46729.650779659591</v>
      </c>
      <c r="F24">
        <f>ROUND(2*E24,0)/2+1</f>
        <v>46730.5</v>
      </c>
      <c r="G24">
        <f>+C24-(C$7+F24*C$8)</f>
        <v>-0.52996895499381935</v>
      </c>
      <c r="I24">
        <f>+G24</f>
        <v>-0.52996895499381935</v>
      </c>
      <c r="O24">
        <f ca="1">+C$11+C$12*$F24</f>
        <v>-0.52984802571982692</v>
      </c>
      <c r="Q24" s="2">
        <f>+C24-15018.5</f>
        <v>41144.033000000003</v>
      </c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2024-02-16T04:24:21Z</dcterms:modified>
</cp:coreProperties>
</file>