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8160F1C-D2AD-45F7-B9BF-2453A1CB351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C8" i="1"/>
  <c r="D9" i="1"/>
  <c r="C9" i="1"/>
  <c r="E21" i="1"/>
  <c r="F21" i="1"/>
  <c r="E23" i="1"/>
  <c r="F23" i="1"/>
  <c r="G23" i="1"/>
  <c r="K23" i="1"/>
  <c r="E25" i="1"/>
  <c r="F25" i="1"/>
  <c r="G25" i="1"/>
  <c r="K25" i="1"/>
  <c r="E26" i="1"/>
  <c r="F26" i="1"/>
  <c r="E29" i="1"/>
  <c r="F29" i="1"/>
  <c r="E31" i="1"/>
  <c r="F31" i="1"/>
  <c r="G31" i="1"/>
  <c r="K31" i="1"/>
  <c r="E33" i="1"/>
  <c r="F33" i="1"/>
  <c r="G33" i="1"/>
  <c r="K33" i="1"/>
  <c r="Q34" i="1"/>
  <c r="Q22" i="1"/>
  <c r="Q23" i="1"/>
  <c r="Q24" i="1"/>
  <c r="Q25" i="1"/>
  <c r="Q26" i="1"/>
  <c r="Q27" i="1"/>
  <c r="Q28" i="1"/>
  <c r="Q29" i="1"/>
  <c r="Q30" i="1"/>
  <c r="Q31" i="1"/>
  <c r="Q32" i="1"/>
  <c r="Q33" i="1"/>
  <c r="F16" i="1"/>
  <c r="F17" i="1" s="1"/>
  <c r="C17" i="1"/>
  <c r="Q21" i="1"/>
  <c r="E28" i="1"/>
  <c r="F28" i="1"/>
  <c r="G28" i="1"/>
  <c r="K28" i="1"/>
  <c r="G22" i="1"/>
  <c r="K22" i="1"/>
  <c r="E30" i="1"/>
  <c r="F30" i="1"/>
  <c r="G30" i="1"/>
  <c r="K30" i="1"/>
  <c r="G24" i="1"/>
  <c r="K24" i="1"/>
  <c r="E22" i="1"/>
  <c r="F22" i="1"/>
  <c r="G29" i="1"/>
  <c r="K29" i="1"/>
  <c r="E27" i="1"/>
  <c r="F27" i="1"/>
  <c r="G27" i="1"/>
  <c r="K27" i="1"/>
  <c r="G21" i="1"/>
  <c r="E34" i="1"/>
  <c r="F34" i="1"/>
  <c r="G34" i="1"/>
  <c r="K34" i="1"/>
  <c r="E32" i="1"/>
  <c r="F32" i="1"/>
  <c r="G32" i="1"/>
  <c r="K32" i="1"/>
  <c r="G26" i="1"/>
  <c r="K26" i="1"/>
  <c r="I21" i="1"/>
  <c r="C12" i="1"/>
  <c r="C11" i="1"/>
  <c r="O34" i="1" l="1"/>
  <c r="O31" i="1"/>
  <c r="O29" i="1"/>
  <c r="O25" i="1"/>
  <c r="O27" i="1"/>
  <c r="O33" i="1"/>
  <c r="O22" i="1"/>
  <c r="O24" i="1"/>
  <c r="O26" i="1"/>
  <c r="O28" i="1"/>
  <c r="O23" i="1"/>
  <c r="C15" i="1"/>
  <c r="O32" i="1"/>
  <c r="O21" i="1"/>
  <c r="O30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<sst xmlns="http://schemas.openxmlformats.org/spreadsheetml/2006/main" count="71" uniqueCount="48">
  <si>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</si>
  <si>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</si>
  <si>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</si>
  <si>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</si>
  <si>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</si>
  <si>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</si>
  <si>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</si>
  <si>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</si>
  <si>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</si>
  <si>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</si>
  <si>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</si>
  <si>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</si>
  <si>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</si>
  <si>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</si>
  <si>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</si>
  <si>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</si>
  <si>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</si>
  <si>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</si>
  <si>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</si>
  <si>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</si>
  <si>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</si>
  <si>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</si>
  <si>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</si>
  <si>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</si>
  <si>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</si>
  <si>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</si>
  <si>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</si>
  <si>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</si>
  <si>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</si>
  <si>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</si>
  <si>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</si>
  <si>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</si>
  <si>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</si>
  <si>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</si>
  <si>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</si>
  <si>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</si>
  <si>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</si>
  <si>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</si>
  <si>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EZ Lac / na</t>
  </si>
  <si>
    <t>IBVS 6033</t>
  </si>
  <si>
    <t>I</t>
  </si>
  <si>
    <t>II</t>
  </si>
  <si>
    <t>EA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</si>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</sst>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Lac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B4-442A-B316-872B2F501B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B4-442A-B316-872B2F501B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B4-442A-B316-872B2F501B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0.49211400000058347</c:v>
                </c:pt>
                <c:pt idx="2">
                  <c:v>0.4929580000025453</c:v>
                </c:pt>
                <c:pt idx="3">
                  <c:v>0.49114399999962188</c:v>
                </c:pt>
                <c:pt idx="4">
                  <c:v>0.48897800000122515</c:v>
                </c:pt>
                <c:pt idx="5">
                  <c:v>0.4913239999950747</c:v>
                </c:pt>
                <c:pt idx="6">
                  <c:v>0.48571000000083586</c:v>
                </c:pt>
                <c:pt idx="7">
                  <c:v>0.46698900000046706</c:v>
                </c:pt>
                <c:pt idx="8">
                  <c:v>0.48548899999877904</c:v>
                </c:pt>
                <c:pt idx="9">
                  <c:v>0.49128899999777786</c:v>
                </c:pt>
                <c:pt idx="10">
                  <c:v>0.51598899999953574</c:v>
                </c:pt>
                <c:pt idx="11">
                  <c:v>0.47421900000335881</c:v>
                </c:pt>
                <c:pt idx="12">
                  <c:v>0.49441900000238093</c:v>
                </c:pt>
                <c:pt idx="13">
                  <c:v>0.4866699999984121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B4-442A-B316-872B2F501B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B4-442A-B316-872B2F501B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B4-442A-B316-872B2F501B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B4-442A-B316-872B2F501B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1.1897120917457871E-3</c:v>
                </c:pt>
                <c:pt idx="1">
                  <c:v>0.48412636028519074</c:v>
                </c:pt>
                <c:pt idx="2">
                  <c:v>0.48432865859839358</c:v>
                </c:pt>
                <c:pt idx="3">
                  <c:v>0.48437923317669429</c:v>
                </c:pt>
                <c:pt idx="4">
                  <c:v>0.48534015016440774</c:v>
                </c:pt>
                <c:pt idx="5">
                  <c:v>0.4884251994407508</c:v>
                </c:pt>
                <c:pt idx="6">
                  <c:v>0.48847577401905151</c:v>
                </c:pt>
                <c:pt idx="7">
                  <c:v>0.48855163588650258</c:v>
                </c:pt>
                <c:pt idx="8">
                  <c:v>0.48855163588650258</c:v>
                </c:pt>
                <c:pt idx="9">
                  <c:v>0.48855163588650258</c:v>
                </c:pt>
                <c:pt idx="10">
                  <c:v>0.48855163588650258</c:v>
                </c:pt>
                <c:pt idx="11">
                  <c:v>0.48880450877800607</c:v>
                </c:pt>
                <c:pt idx="12">
                  <c:v>0.48880450877800607</c:v>
                </c:pt>
                <c:pt idx="13">
                  <c:v>0.50921135112234106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B4-442A-B316-872B2F501BA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B4-442A-B316-872B2F501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76096"/>
        <c:axId val="1"/>
      </c:scatterChart>
      <c:valAx>
        <c:axId val="42047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47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Lac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9-43C9-9535-BED24F480F2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19-43C9-9535-BED24F480F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19-43C9-9535-BED24F480F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0.49211400000058347</c:v>
                </c:pt>
                <c:pt idx="2">
                  <c:v>0.4929580000025453</c:v>
                </c:pt>
                <c:pt idx="3">
                  <c:v>0.49114399999962188</c:v>
                </c:pt>
                <c:pt idx="4">
                  <c:v>0.48897800000122515</c:v>
                </c:pt>
                <c:pt idx="5">
                  <c:v>0.4913239999950747</c:v>
                </c:pt>
                <c:pt idx="6">
                  <c:v>0.48571000000083586</c:v>
                </c:pt>
                <c:pt idx="7">
                  <c:v>0.46698900000046706</c:v>
                </c:pt>
                <c:pt idx="8">
                  <c:v>0.48548899999877904</c:v>
                </c:pt>
                <c:pt idx="9">
                  <c:v>0.49128899999777786</c:v>
                </c:pt>
                <c:pt idx="10">
                  <c:v>0.51598899999953574</c:v>
                </c:pt>
                <c:pt idx="11">
                  <c:v>0.47421900000335881</c:v>
                </c:pt>
                <c:pt idx="12">
                  <c:v>0.49441900000238093</c:v>
                </c:pt>
                <c:pt idx="13">
                  <c:v>0.4866699999984121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19-43C9-9535-BED24F480F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19-43C9-9535-BED24F480F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19-43C9-9535-BED24F480F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1.1000000000000001E-3</c:v>
                  </c:pt>
                  <c:pt idx="4">
                    <c:v>2.0999999999999999E-3</c:v>
                  </c:pt>
                  <c:pt idx="5">
                    <c:v>1.6000000000000001E-3</c:v>
                  </c:pt>
                  <c:pt idx="6">
                    <c:v>7.1999999999999998E-3</c:v>
                  </c:pt>
                  <c:pt idx="7">
                    <c:v>5.5999999999999999E-3</c:v>
                  </c:pt>
                  <c:pt idx="8">
                    <c:v>7.9000000000000008E-3</c:v>
                  </c:pt>
                  <c:pt idx="9">
                    <c:v>9.1000000000000004E-3</c:v>
                  </c:pt>
                  <c:pt idx="10">
                    <c:v>3.0999999999999999E-3</c:v>
                  </c:pt>
                  <c:pt idx="11">
                    <c:v>1.43E-2</c:v>
                  </c:pt>
                  <c:pt idx="12">
                    <c:v>1.6899999999999998E-2</c:v>
                  </c:pt>
                  <c:pt idx="1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19-43C9-9535-BED24F480F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1.1897120917457871E-3</c:v>
                </c:pt>
                <c:pt idx="1">
                  <c:v>0.48412636028519074</c:v>
                </c:pt>
                <c:pt idx="2">
                  <c:v>0.48432865859839358</c:v>
                </c:pt>
                <c:pt idx="3">
                  <c:v>0.48437923317669429</c:v>
                </c:pt>
                <c:pt idx="4">
                  <c:v>0.48534015016440774</c:v>
                </c:pt>
                <c:pt idx="5">
                  <c:v>0.4884251994407508</c:v>
                </c:pt>
                <c:pt idx="6">
                  <c:v>0.48847577401905151</c:v>
                </c:pt>
                <c:pt idx="7">
                  <c:v>0.48855163588650258</c:v>
                </c:pt>
                <c:pt idx="8">
                  <c:v>0.48855163588650258</c:v>
                </c:pt>
                <c:pt idx="9">
                  <c:v>0.48855163588650258</c:v>
                </c:pt>
                <c:pt idx="10">
                  <c:v>0.48855163588650258</c:v>
                </c:pt>
                <c:pt idx="11">
                  <c:v>0.48880450877800607</c:v>
                </c:pt>
                <c:pt idx="12">
                  <c:v>0.48880450877800607</c:v>
                </c:pt>
                <c:pt idx="13">
                  <c:v>0.50921135112234106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19-43C9-9535-BED24F480F2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</c:v>
                </c:pt>
                <c:pt idx="2">
                  <c:v>9553</c:v>
                </c:pt>
                <c:pt idx="3">
                  <c:v>9554</c:v>
                </c:pt>
                <c:pt idx="4">
                  <c:v>9573</c:v>
                </c:pt>
                <c:pt idx="5">
                  <c:v>9634</c:v>
                </c:pt>
                <c:pt idx="6">
                  <c:v>9635</c:v>
                </c:pt>
                <c:pt idx="7">
                  <c:v>9636.5</c:v>
                </c:pt>
                <c:pt idx="8">
                  <c:v>9636.5</c:v>
                </c:pt>
                <c:pt idx="9">
                  <c:v>9636.5</c:v>
                </c:pt>
                <c:pt idx="10">
                  <c:v>9636.5</c:v>
                </c:pt>
                <c:pt idx="11">
                  <c:v>9641.5</c:v>
                </c:pt>
                <c:pt idx="12">
                  <c:v>9641.5</c:v>
                </c:pt>
                <c:pt idx="13">
                  <c:v>10045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19-43C9-9535-BED24F4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76096"/>
        <c:axId val="1"/>
      </c:scatterChart>
      <c:valAx>
        <c:axId val="420476096"/>
        <c:scaling>
          <c:orientation val="minMax"/>
          <c:min val="9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47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97E62FD-00E5-B695-A00B-280DC5A93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0</xdr:rowOff>
    </xdr:from>
    <xdr:to>
      <xdr:col>27</xdr:col>
      <xdr:colOff>28575</xdr:colOff>
      <xdr:row>19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9FC56C2-EB84-4ABC-928F-4E5DCB11B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29231.367999999999</v>
      </c>
      <c r="D4" s="9">
        <v>2.7908140000000001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35">
        <f>+C4</f>
        <v>29231.367999999999</v>
      </c>
    </row>
    <row r="8" spans="1:6" x14ac:dyDescent="0.2">
      <c r="A8" t="s">
        <v>3</v>
      </c>
      <c r="C8" s="35">
        <f>+D4</f>
        <v>2.7908140000000001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1.1897120917457871E-3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5.0574578300706354E-5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57265.603841351127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2.7908645745783009</v>
      </c>
      <c r="E16" s="16" t="s">
        <v>31</v>
      </c>
      <c r="F16" s="17">
        <f ca="1">NOW()+15018.5+$C$5/24</f>
        <v>60356.765952083333</v>
      </c>
    </row>
    <row r="17" spans="1:21" ht="13.5" thickBot="1" x14ac:dyDescent="0.25">
      <c r="A17" s="16" t="s">
        <v>28</v>
      </c>
      <c r="B17" s="12"/>
      <c r="C17" s="12">
        <f>COUNT(C21:C2191)</f>
        <v>14</v>
      </c>
      <c r="E17" s="16" t="s">
        <v>36</v>
      </c>
      <c r="F17" s="17">
        <f ca="1">ROUND(2*(F16-$C$7)/$C$8,0)/2+F15</f>
        <v>11154</v>
      </c>
    </row>
    <row r="18" spans="1:21" ht="14.25" thickTop="1" thickBot="1" x14ac:dyDescent="0.25">
      <c r="A18" s="18" t="s">
        <v>5</v>
      </c>
      <c r="B18" s="12"/>
      <c r="C18" s="21">
        <f ca="1">+C15</f>
        <v>57265.603841351127</v>
      </c>
      <c r="D18" s="22">
        <f ca="1">+C16</f>
        <v>2.7908645745783009</v>
      </c>
      <c r="E18" s="16" t="s">
        <v>37</v>
      </c>
      <c r="F18" s="25">
        <f ca="1">ROUND(2*(F16-$C$15)/$C$16,0)/2+F15</f>
        <v>1108.5</v>
      </c>
    </row>
    <row r="19" spans="1:21" ht="13.5" thickTop="1" x14ac:dyDescent="0.2">
      <c r="E19" s="16" t="s">
        <v>32</v>
      </c>
      <c r="F19" s="20">
        <f ca="1">+$C$15+$C$16*F18-15018.5-$C$5/24</f>
        <v>45341.173055604508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8" t="s">
        <v>34</v>
      </c>
    </row>
    <row r="21" spans="1:21" x14ac:dyDescent="0.2">
      <c r="A21" t="s">
        <v>12</v>
      </c>
      <c r="C21" s="10">
        <v>29231.367999999999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1.1897120917457871E-3</v>
      </c>
      <c r="Q21" s="2">
        <f>+C21-15018.5</f>
        <v>14212.867999999999</v>
      </c>
    </row>
    <row r="22" spans="1:21" x14ac:dyDescent="0.2">
      <c r="A22" s="29" t="s">
        <v>39</v>
      </c>
      <c r="B22" s="30" t="s">
        <v>40</v>
      </c>
      <c r="C22" s="31">
        <v>55881.343000000001</v>
      </c>
      <c r="D22" s="31">
        <v>5.9999999999999995E-4</v>
      </c>
      <c r="E22">
        <f t="shared" ref="E22:E33" si="0">+(C22-C$7)/C$8</f>
        <v>9549.1763334998323</v>
      </c>
      <c r="F22">
        <f t="shared" ref="F22:F34" si="1">ROUND(2*E22,0)/2</f>
        <v>9549</v>
      </c>
      <c r="G22">
        <f t="shared" ref="G22:G33" si="2">+C22-(C$7+F22*C$8)</f>
        <v>0.49211400000058347</v>
      </c>
      <c r="K22">
        <f t="shared" ref="K22:K34" si="3">+G22</f>
        <v>0.49211400000058347</v>
      </c>
      <c r="O22">
        <f t="shared" ref="O22:O33" ca="1" si="4">+C$11+C$12*$F22</f>
        <v>0.48412636028519074</v>
      </c>
      <c r="Q22" s="2">
        <f t="shared" ref="Q22:Q33" si="5">+C22-15018.5</f>
        <v>40862.843000000001</v>
      </c>
    </row>
    <row r="23" spans="1:21" x14ac:dyDescent="0.2">
      <c r="A23" s="29" t="s">
        <v>39</v>
      </c>
      <c r="B23" s="30" t="s">
        <v>40</v>
      </c>
      <c r="C23" s="31">
        <v>55892.507100000003</v>
      </c>
      <c r="D23" s="31">
        <v>1.2999999999999999E-3</v>
      </c>
      <c r="E23">
        <f t="shared" si="0"/>
        <v>9553.1766359205612</v>
      </c>
      <c r="F23">
        <f t="shared" si="1"/>
        <v>9553</v>
      </c>
      <c r="G23">
        <f t="shared" si="2"/>
        <v>0.4929580000025453</v>
      </c>
      <c r="K23">
        <f t="shared" si="3"/>
        <v>0.4929580000025453</v>
      </c>
      <c r="O23">
        <f t="shared" ca="1" si="4"/>
        <v>0.48432865859839358</v>
      </c>
      <c r="Q23" s="2">
        <f t="shared" si="5"/>
        <v>40874.007100000003</v>
      </c>
    </row>
    <row r="24" spans="1:21" x14ac:dyDescent="0.2">
      <c r="A24" s="29" t="s">
        <v>39</v>
      </c>
      <c r="B24" s="30" t="s">
        <v>40</v>
      </c>
      <c r="C24" s="31">
        <v>55895.2961</v>
      </c>
      <c r="D24" s="31">
        <v>1.1000000000000001E-3</v>
      </c>
      <c r="E24">
        <f t="shared" si="0"/>
        <v>9554.1759859309859</v>
      </c>
      <c r="F24">
        <f t="shared" si="1"/>
        <v>9554</v>
      </c>
      <c r="G24">
        <f t="shared" si="2"/>
        <v>0.49114399999962188</v>
      </c>
      <c r="K24">
        <f t="shared" si="3"/>
        <v>0.49114399999962188</v>
      </c>
      <c r="O24">
        <f t="shared" ca="1" si="4"/>
        <v>0.48437923317669429</v>
      </c>
      <c r="Q24" s="2">
        <f t="shared" si="5"/>
        <v>40876.7961</v>
      </c>
    </row>
    <row r="25" spans="1:21" x14ac:dyDescent="0.2">
      <c r="A25" s="29" t="s">
        <v>39</v>
      </c>
      <c r="B25" s="30" t="s">
        <v>40</v>
      </c>
      <c r="C25" s="31">
        <v>55948.3194</v>
      </c>
      <c r="D25" s="31">
        <v>2.0999999999999999E-3</v>
      </c>
      <c r="E25">
        <f t="shared" si="0"/>
        <v>9573.1752098133384</v>
      </c>
      <c r="F25">
        <f t="shared" si="1"/>
        <v>9573</v>
      </c>
      <c r="G25">
        <f t="shared" si="2"/>
        <v>0.48897800000122515</v>
      </c>
      <c r="K25">
        <f t="shared" si="3"/>
        <v>0.48897800000122515</v>
      </c>
      <c r="O25">
        <f t="shared" ca="1" si="4"/>
        <v>0.48534015016440774</v>
      </c>
      <c r="Q25" s="2">
        <f t="shared" si="5"/>
        <v>40929.8194</v>
      </c>
    </row>
    <row r="26" spans="1:21" x14ac:dyDescent="0.2">
      <c r="A26" s="29" t="s">
        <v>39</v>
      </c>
      <c r="B26" s="30" t="s">
        <v>40</v>
      </c>
      <c r="C26" s="31">
        <v>56118.561399999999</v>
      </c>
      <c r="D26" s="31">
        <v>1.6000000000000001E-3</v>
      </c>
      <c r="E26">
        <f t="shared" si="0"/>
        <v>9634.1760504282975</v>
      </c>
      <c r="F26">
        <f t="shared" si="1"/>
        <v>9634</v>
      </c>
      <c r="G26">
        <f t="shared" si="2"/>
        <v>0.4913239999950747</v>
      </c>
      <c r="K26">
        <f t="shared" si="3"/>
        <v>0.4913239999950747</v>
      </c>
      <c r="O26">
        <f t="shared" ca="1" si="4"/>
        <v>0.4884251994407508</v>
      </c>
      <c r="Q26" s="2">
        <f t="shared" si="5"/>
        <v>41100.061399999999</v>
      </c>
    </row>
    <row r="27" spans="1:21" x14ac:dyDescent="0.2">
      <c r="A27" s="29" t="s">
        <v>39</v>
      </c>
      <c r="B27" s="30" t="s">
        <v>40</v>
      </c>
      <c r="C27" s="31">
        <v>56121.346599999997</v>
      </c>
      <c r="D27" s="31">
        <v>7.1999999999999998E-3</v>
      </c>
      <c r="E27">
        <f t="shared" si="0"/>
        <v>9635.1740388288144</v>
      </c>
      <c r="F27">
        <f t="shared" si="1"/>
        <v>9635</v>
      </c>
      <c r="G27">
        <f t="shared" si="2"/>
        <v>0.48571000000083586</v>
      </c>
      <c r="K27">
        <f t="shared" si="3"/>
        <v>0.48571000000083586</v>
      </c>
      <c r="O27">
        <f t="shared" ca="1" si="4"/>
        <v>0.48847577401905151</v>
      </c>
      <c r="Q27" s="2">
        <f t="shared" si="5"/>
        <v>41102.846599999997</v>
      </c>
    </row>
    <row r="28" spans="1:21" x14ac:dyDescent="0.2">
      <c r="A28" s="29" t="s">
        <v>39</v>
      </c>
      <c r="B28" s="30" t="s">
        <v>41</v>
      </c>
      <c r="C28" s="31">
        <v>56125.5141</v>
      </c>
      <c r="D28" s="31">
        <v>5.5999999999999999E-3</v>
      </c>
      <c r="E28">
        <f t="shared" si="0"/>
        <v>9636.6673307500969</v>
      </c>
      <c r="F28">
        <f t="shared" si="1"/>
        <v>9636.5</v>
      </c>
      <c r="G28">
        <f t="shared" si="2"/>
        <v>0.46698900000046706</v>
      </c>
      <c r="K28">
        <f t="shared" si="3"/>
        <v>0.46698900000046706</v>
      </c>
      <c r="O28">
        <f t="shared" ca="1" si="4"/>
        <v>0.48855163588650258</v>
      </c>
      <c r="Q28" s="2">
        <f t="shared" si="5"/>
        <v>41107.0141</v>
      </c>
    </row>
    <row r="29" spans="1:21" x14ac:dyDescent="0.2">
      <c r="A29" s="29" t="s">
        <v>39</v>
      </c>
      <c r="B29" s="30" t="s">
        <v>41</v>
      </c>
      <c r="C29" s="31">
        <v>56125.532599999999</v>
      </c>
      <c r="D29" s="31">
        <v>7.9000000000000008E-3</v>
      </c>
      <c r="E29">
        <f t="shared" si="0"/>
        <v>9636.6739596404477</v>
      </c>
      <c r="F29">
        <f t="shared" si="1"/>
        <v>9636.5</v>
      </c>
      <c r="G29">
        <f t="shared" si="2"/>
        <v>0.48548899999877904</v>
      </c>
      <c r="K29">
        <f t="shared" si="3"/>
        <v>0.48548899999877904</v>
      </c>
      <c r="O29">
        <f t="shared" ca="1" si="4"/>
        <v>0.48855163588650258</v>
      </c>
      <c r="Q29" s="2">
        <f t="shared" si="5"/>
        <v>41107.032599999999</v>
      </c>
    </row>
    <row r="30" spans="1:21" x14ac:dyDescent="0.2">
      <c r="A30" s="29" t="s">
        <v>39</v>
      </c>
      <c r="B30" s="30" t="s">
        <v>41</v>
      </c>
      <c r="C30" s="31">
        <v>56125.538399999998</v>
      </c>
      <c r="D30" s="31">
        <v>9.1000000000000004E-3</v>
      </c>
      <c r="E30">
        <f t="shared" si="0"/>
        <v>9636.6760378871531</v>
      </c>
      <c r="F30">
        <f t="shared" si="1"/>
        <v>9636.5</v>
      </c>
      <c r="G30">
        <f t="shared" si="2"/>
        <v>0.49128899999777786</v>
      </c>
      <c r="K30">
        <f t="shared" si="3"/>
        <v>0.49128899999777786</v>
      </c>
      <c r="O30">
        <f t="shared" ca="1" si="4"/>
        <v>0.48855163588650258</v>
      </c>
      <c r="Q30" s="2">
        <f t="shared" si="5"/>
        <v>41107.038399999998</v>
      </c>
    </row>
    <row r="31" spans="1:21" x14ac:dyDescent="0.2">
      <c r="A31" s="29" t="s">
        <v>39</v>
      </c>
      <c r="B31" s="30" t="s">
        <v>41</v>
      </c>
      <c r="C31" s="31">
        <v>56125.563099999999</v>
      </c>
      <c r="D31" s="31">
        <v>3.0999999999999999E-3</v>
      </c>
      <c r="E31">
        <f t="shared" si="0"/>
        <v>9636.6848883515704</v>
      </c>
      <c r="F31">
        <f t="shared" si="1"/>
        <v>9636.5</v>
      </c>
      <c r="G31">
        <f t="shared" si="2"/>
        <v>0.51598899999953574</v>
      </c>
      <c r="K31">
        <f t="shared" si="3"/>
        <v>0.51598899999953574</v>
      </c>
      <c r="O31">
        <f t="shared" ca="1" si="4"/>
        <v>0.48855163588650258</v>
      </c>
      <c r="Q31" s="2">
        <f t="shared" si="5"/>
        <v>41107.063099999999</v>
      </c>
    </row>
    <row r="32" spans="1:21" x14ac:dyDescent="0.2">
      <c r="A32" s="29" t="s">
        <v>39</v>
      </c>
      <c r="B32" s="30" t="s">
        <v>41</v>
      </c>
      <c r="C32" s="31">
        <v>56139.475400000003</v>
      </c>
      <c r="D32" s="31">
        <v>1.43E-2</v>
      </c>
      <c r="E32">
        <f t="shared" si="0"/>
        <v>9641.6699213921111</v>
      </c>
      <c r="F32">
        <f t="shared" si="1"/>
        <v>9641.5</v>
      </c>
      <c r="G32">
        <f t="shared" si="2"/>
        <v>0.47421900000335881</v>
      </c>
      <c r="K32">
        <f t="shared" si="3"/>
        <v>0.47421900000335881</v>
      </c>
      <c r="O32">
        <f t="shared" ca="1" si="4"/>
        <v>0.48880450877800607</v>
      </c>
      <c r="Q32" s="2">
        <f t="shared" si="5"/>
        <v>41120.975400000003</v>
      </c>
    </row>
    <row r="33" spans="1:17" x14ac:dyDescent="0.2">
      <c r="A33" s="29" t="s">
        <v>39</v>
      </c>
      <c r="B33" s="30" t="s">
        <v>41</v>
      </c>
      <c r="C33" s="31">
        <v>56139.495600000002</v>
      </c>
      <c r="D33" s="31">
        <v>1.6899999999999998E-2</v>
      </c>
      <c r="E33">
        <f t="shared" si="0"/>
        <v>9641.677159423738</v>
      </c>
      <c r="F33">
        <f t="shared" si="1"/>
        <v>9641.5</v>
      </c>
      <c r="G33">
        <f t="shared" si="2"/>
        <v>0.49441900000238093</v>
      </c>
      <c r="K33">
        <f t="shared" si="3"/>
        <v>0.49441900000238093</v>
      </c>
      <c r="O33">
        <f t="shared" ca="1" si="4"/>
        <v>0.48880450877800607</v>
      </c>
      <c r="Q33" s="2">
        <f t="shared" si="5"/>
        <v>41120.995600000002</v>
      </c>
    </row>
    <row r="34" spans="1:17" x14ac:dyDescent="0.2">
      <c r="A34" s="32" t="s">
        <v>43</v>
      </c>
      <c r="B34" s="33" t="s">
        <v>40</v>
      </c>
      <c r="C34" s="34">
        <v>57265.581299999998</v>
      </c>
      <c r="D34" s="34">
        <v>8.9999999999999998E-4</v>
      </c>
      <c r="E34">
        <f>+(C34-C$7)/C$8</f>
        <v>10045.174382814475</v>
      </c>
      <c r="F34">
        <f t="shared" si="1"/>
        <v>10045</v>
      </c>
      <c r="G34">
        <f>+C34-(C$7+F34*C$8)</f>
        <v>0.4866699999984121</v>
      </c>
      <c r="K34">
        <f t="shared" si="3"/>
        <v>0.4866699999984121</v>
      </c>
      <c r="O34">
        <f ca="1">+C$11+C$12*$F34</f>
        <v>0.50921135112234106</v>
      </c>
      <c r="Q34" s="2">
        <f>+C34-15018.5</f>
        <v>42247.081299999998</v>
      </c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2024-02-16T05:22:58Z</dcterms:modified>
</cp:coreProperties>
</file>