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068AAD-0331-4CA5-B723-A597C074B9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A21" i="1"/>
  <c r="H20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O24" i="1"/>
  <c r="S24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<sst xmlns="http://schemas.openxmlformats.org/spreadsheetml/2006/main" count="57" uniqueCount="51">
  <si>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</si>
  <si>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</si>
  <si>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</si>
  <si>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</si>
  <si>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</si>
  <si>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</si>
  <si>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</si>
  <si>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</si>
  <si>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</si>
  <si>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</si>
  <si>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</si>
  <si>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</si>
  <si>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</si>
  <si>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</si>
  <si>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</si>
  <si>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</si>
  <si>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</si>
  <si>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</si>
  <si>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</si>
  <si>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</si>
  <si>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</si>
  <si>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</si>
  <si>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</si>
  <si>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</si>
  <si>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</si>
  <si>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</si>
  <si>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</si>
  <si>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</si>
  <si>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</si>
  <si>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</si>
  <si>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</si>
  <si>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</si>
  <si>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</si>
  <si>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</si>
  <si>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</si>
  <si>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</si>
  <si>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</si>
  <si>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</si>
  <si>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</si>
  <si>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</si>
  <si>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</si>
  <si>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</si>
  <si>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G0824-1304</t>
  </si>
  <si>
    <t>G0824-1304_Leo.xls</t>
  </si>
  <si>
    <t>Leo</t>
  </si>
  <si>
    <t>VSX</t>
  </si>
  <si>
    <t>IBVS 5894</t>
  </si>
  <si>
    <t>I</t>
  </si>
  <si>
    <t>IBVS 5992</t>
  </si>
  <si>
    <t>LS Leo / GSC 0824-1304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</si>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</sst>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3-40E1-A8E3-4B583594EC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9.5169999403879046E-3</c:v>
                </c:pt>
                <c:pt idx="2">
                  <c:v>1.1771999947086442E-2</c:v>
                </c:pt>
                <c:pt idx="3">
                  <c:v>1.2162999941210728E-2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3-40E1-A8E3-4B583594EC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3-40E1-A8E3-4B583594EC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3-40E1-A8E3-4B583594EC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3-40E1-A8E3-4B583594EC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3-40E1-A8E3-4B583594EC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3-40E1-A8E3-4B583594EC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5.0055207038412009E-3</c:v>
                </c:pt>
                <c:pt idx="1">
                  <c:v>9.5095671581129637E-3</c:v>
                </c:pt>
                <c:pt idx="2">
                  <c:v>1.1853301738390123E-2</c:v>
                </c:pt>
                <c:pt idx="3">
                  <c:v>1.2089130932181988E-2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3-40E1-A8E3-4B583594EC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1547</c:v>
                </c:pt>
                <c:pt idx="2">
                  <c:v>2352</c:v>
                </c:pt>
                <c:pt idx="3">
                  <c:v>2433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3-40E1-A8E3-4B583594E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248120"/>
        <c:axId val="1"/>
      </c:scatterChart>
      <c:valAx>
        <c:axId val="1018248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248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1BDF32-6572-B98B-DD9C-BC722A929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49</v>
      </c>
      <c r="E1" t="s">
        <v>43</v>
      </c>
    </row>
    <row r="2" spans="1:7" s="6" customFormat="1" ht="12.95" customHeight="1" x14ac:dyDescent="0.2">
      <c r="A2" s="6" t="s">
        <v>24</v>
      </c>
      <c r="B2" s="6">
        <v>0</v>
      </c>
      <c r="C2" s="7" t="s">
        <v>41</v>
      </c>
      <c r="D2" s="8" t="s">
        <v>44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53492.560000000056</v>
      </c>
      <c r="D7" s="13" t="s">
        <v>45</v>
      </c>
    </row>
    <row r="8" spans="1:7" s="6" customFormat="1" ht="12.95" customHeight="1" x14ac:dyDescent="0.2">
      <c r="A8" s="6" t="s">
        <v>3</v>
      </c>
      <c r="C8" s="34">
        <v>0.88578900000000005</v>
      </c>
      <c r="D8" s="13" t="s">
        <v>45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5.0055207038412009E-3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2.9114715282946104E-6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60357.786674884257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55647.696726130991</v>
      </c>
      <c r="D15" s="19" t="s">
        <v>38</v>
      </c>
      <c r="E15" s="20">
        <f ca="1">ROUND(2*(E14-$C$7)/$C$8,0)/2+E13</f>
        <v>7751.5</v>
      </c>
    </row>
    <row r="16" spans="1:7" s="6" customFormat="1" ht="12.95" customHeight="1" x14ac:dyDescent="0.2">
      <c r="A16" s="9" t="s">
        <v>4</v>
      </c>
      <c r="C16" s="23">
        <f ca="1">+C8+C12</f>
        <v>0.88579191147152836</v>
      </c>
      <c r="D16" s="19" t="s">
        <v>39</v>
      </c>
      <c r="E16" s="17">
        <f ca="1">ROUND(2*(E14-$C$15)/$C$16,0)/2+E13</f>
        <v>5318.5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45340.676840625652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55647.696726130991</v>
      </c>
      <c r="D18" s="26">
        <f ca="1">+C16</f>
        <v>0.88579191147152836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2.8906377251741141E-3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50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53492.560000000056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5.0055207038412009E-3</v>
      </c>
      <c r="Q21" s="33">
        <f>+C21-15018.5</f>
        <v>38474.060000000056</v>
      </c>
      <c r="S21" s="6">
        <f ca="1">+(O21-G21)^2</f>
        <v>2.5055237516582912E-5</v>
      </c>
    </row>
    <row r="22" spans="1:19" s="6" customFormat="1" ht="12.95" customHeight="1" x14ac:dyDescent="0.2">
      <c r="A22" s="3" t="s">
        <v>46</v>
      </c>
      <c r="B22" s="4" t="s">
        <v>47</v>
      </c>
      <c r="C22" s="3">
        <v>54862.8851</v>
      </c>
      <c r="D22" s="3">
        <v>1E-4</v>
      </c>
      <c r="E22" s="6">
        <f>+(C22-C$7)/C$8</f>
        <v>1547.0107440936199</v>
      </c>
      <c r="F22" s="6">
        <f>ROUND(2*E22,0)/2</f>
        <v>1547</v>
      </c>
      <c r="G22" s="6">
        <f>+C22-(C$7+F22*C$8)</f>
        <v>9.5169999403879046E-3</v>
      </c>
      <c r="I22" s="6">
        <f>+G22</f>
        <v>9.5169999403879046E-3</v>
      </c>
      <c r="O22" s="6">
        <f ca="1">+C$11+C$12*$F22</f>
        <v>9.5095671581129637E-3</v>
      </c>
      <c r="Q22" s="33">
        <f>+C22-15018.5</f>
        <v>39844.3851</v>
      </c>
      <c r="S22" s="6">
        <f ca="1">+(O22-G22)^2</f>
        <v>5.5246252346676065E-11</v>
      </c>
    </row>
    <row r="23" spans="1:19" s="6" customFormat="1" ht="12.95" customHeight="1" x14ac:dyDescent="0.2">
      <c r="A23" s="3" t="s">
        <v>48</v>
      </c>
      <c r="B23" s="4" t="s">
        <v>47</v>
      </c>
      <c r="C23" s="3">
        <v>55575.947500000002</v>
      </c>
      <c r="D23" s="3">
        <v>1E-4</v>
      </c>
      <c r="E23" s="6">
        <f>+(C23-C$7)/C$8</f>
        <v>2352.0132898466181</v>
      </c>
      <c r="F23" s="6">
        <f>ROUND(2*E23,0)/2</f>
        <v>2352</v>
      </c>
      <c r="G23" s="6">
        <f>+C23-(C$7+F23*C$8)</f>
        <v>1.1771999947086442E-2</v>
      </c>
      <c r="I23" s="6">
        <f>+G23</f>
        <v>1.1771999947086442E-2</v>
      </c>
      <c r="O23" s="6">
        <f ca="1">+C$11+C$12*$F23</f>
        <v>1.1853301738390123E-2</v>
      </c>
      <c r="Q23" s="33">
        <f>+C23-15018.5</f>
        <v>40557.447500000002</v>
      </c>
      <c r="S23" s="6">
        <f ca="1">+(O23-G23)^2</f>
        <v>6.6099812691873327E-9</v>
      </c>
    </row>
    <row r="24" spans="1:19" s="6" customFormat="1" ht="12.95" customHeight="1" x14ac:dyDescent="0.2">
      <c r="A24" s="3" t="s">
        <v>48</v>
      </c>
      <c r="B24" s="4" t="s">
        <v>47</v>
      </c>
      <c r="C24" s="3">
        <v>55647.696799999998</v>
      </c>
      <c r="D24" s="3">
        <v>2.0000000000000001E-4</v>
      </c>
      <c r="E24" s="6">
        <f>+(C24-C$7)/C$8</f>
        <v>2433.0137312609909</v>
      </c>
      <c r="F24" s="6">
        <f>ROUND(2*E24,0)/2</f>
        <v>2433</v>
      </c>
      <c r="G24" s="6">
        <f>+C24-(C$7+F24*C$8)</f>
        <v>1.2162999941210728E-2</v>
      </c>
      <c r="I24" s="6">
        <f>+G24</f>
        <v>1.2162999941210728E-2</v>
      </c>
      <c r="O24" s="6">
        <f ca="1">+C$11+C$12*$F24</f>
        <v>1.2089130932181988E-2</v>
      </c>
      <c r="Q24" s="33">
        <f>+C24-15018.5</f>
        <v>40629.196799999998</v>
      </c>
      <c r="S24" s="6">
        <f ca="1">+(O24-G24)^2</f>
        <v>5.4566304948881117E-9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2024-02-17T05:52:48Z</dcterms:modified>
</cp:coreProperties>
</file>