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8A4A69-BD9F-4D2A-B73D-EF7F314E7B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Q22" i="1"/>
  <c r="Q23" i="1"/>
  <c r="Q24" i="1"/>
  <c r="F11" i="1"/>
  <c r="A21" i="1"/>
  <c r="H20" i="1"/>
  <c r="G11" i="1"/>
  <c r="E14" i="1"/>
  <c r="E15" i="1" s="1"/>
  <c r="C17" i="1"/>
  <c r="Q21" i="1"/>
  <c r="H21" i="1"/>
  <c r="C11" i="1"/>
  <c r="C12" i="1"/>
  <c r="C16" i="1" l="1"/>
  <c r="D18" i="1" s="1"/>
  <c r="O22" i="1"/>
  <c r="S22" i="1" s="1"/>
  <c r="O24" i="1"/>
  <c r="S24" i="1" s="1"/>
  <c r="O23" i="1"/>
  <c r="S23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<sst xmlns="http://schemas.openxmlformats.org/spreadsheetml/2006/main" count="59" uniqueCount="54">
  <si>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</si>
  <si>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</si>
  <si>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</si>
  <si>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</si>
  <si>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</si>
  <si>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</si>
  <si>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</si>
  <si>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</si>
  <si>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</si>
  <si>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</si>
  <si>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</si>
  <si>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</si>
  <si>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</si>
  <si>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</si>
  <si>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</si>
  <si>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</si>
  <si>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</si>
  <si>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</si>
  <si>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</si>
  <si>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</si>
  <si>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</si>
  <si>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</si>
  <si>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</si>
  <si>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</si>
  <si>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</si>
  <si>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</si>
  <si>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</si>
  <si>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</si>
  <si>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</si>
  <si>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</si>
  <si>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</si>
  <si>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</si>
  <si>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</si>
  <si>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</si>
  <si>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</si>
  <si>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</si>
  <si>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</si>
  <si>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</si>
  <si>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</si>
  <si>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</si>
  <si>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</si>
  <si>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</si>
  <si>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G5352-0540</t>
  </si>
  <si>
    <t>IBVS 5960</t>
  </si>
  <si>
    <t>II</t>
  </si>
  <si>
    <t>IBVS 6029</t>
  </si>
  <si>
    <t>IBVS 6063</t>
  </si>
  <si>
    <t>I</t>
  </si>
  <si>
    <t>G5352-0540_Lep.xls</t>
  </si>
  <si>
    <t>EA</t>
  </si>
  <si>
    <t>Lep</t>
  </si>
  <si>
    <t>VSX</t>
  </si>
  <si>
    <t>BP Lep / GSC 5352-0540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</si>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</sst>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Lep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01-4E7F-939C-113ADCD9CC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3.8235000029089861E-3</c:v>
                </c:pt>
                <c:pt idx="2">
                  <c:v>6.2285000021802261E-3</c:v>
                </c:pt>
                <c:pt idx="3">
                  <c:v>-1.8849999978556298E-3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01-4E7F-939C-113ADCD9CC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01-4E7F-939C-113ADCD9CC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01-4E7F-939C-113ADCD9CC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01-4E7F-939C-113ADCD9CC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01-4E7F-939C-113ADCD9CC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01-4E7F-939C-113ADCD9CC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1.0170974036198092E-3</c:v>
                </c:pt>
                <c:pt idx="1">
                  <c:v>2.1368080407664965E-3</c:v>
                </c:pt>
                <c:pt idx="2">
                  <c:v>2.3995195466359814E-3</c:v>
                </c:pt>
                <c:pt idx="3">
                  <c:v>2.6135750162112953E-3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01-4E7F-939C-113ADCD9CC0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3601.5</c:v>
                </c:pt>
                <c:pt idx="2">
                  <c:v>4446.5</c:v>
                </c:pt>
                <c:pt idx="3">
                  <c:v>5135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01-4E7F-939C-113ADCD9C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78800"/>
        <c:axId val="1"/>
      </c:scatterChart>
      <c:valAx>
        <c:axId val="71437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378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95F6BB-2B28-1B47-B824-E1AE5832F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48</v>
      </c>
    </row>
    <row r="2" spans="1:7" ht="12.95" customHeight="1" x14ac:dyDescent="0.2">
      <c r="A2" t="s">
        <v>24</v>
      </c>
      <c r="B2" t="s">
        <v>49</v>
      </c>
      <c r="C2" s="31" t="s">
        <v>41</v>
      </c>
      <c r="D2" s="3" t="s">
        <v>50</v>
      </c>
      <c r="E2" s="32" t="s">
        <v>42</v>
      </c>
      <c r="F2" t="s">
        <v>42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40">
        <v>53666.813999999998</v>
      </c>
      <c r="D7" s="30" t="s">
        <v>51</v>
      </c>
    </row>
    <row r="8" spans="1:7" ht="12.95" customHeight="1" x14ac:dyDescent="0.2">
      <c r="A8" t="s">
        <v>3</v>
      </c>
      <c r="C8" s="40">
        <v>0.51565099999999997</v>
      </c>
      <c r="D8" s="30" t="s">
        <v>51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1.0170974036198092E-3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3.1090119037808887E-7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60358.68426238426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56314.684498575014</v>
      </c>
      <c r="D15" s="14" t="s">
        <v>38</v>
      </c>
      <c r="E15" s="15">
        <f ca="1">ROUND(2*(E14-$C$7)/$C$8,0)/2+E13</f>
        <v>12978.5</v>
      </c>
    </row>
    <row r="16" spans="1:7" ht="12.95" customHeight="1" x14ac:dyDescent="0.2">
      <c r="A16" s="16" t="s">
        <v>4</v>
      </c>
      <c r="B16" s="10"/>
      <c r="C16" s="17">
        <f ca="1">+C8+C12</f>
        <v>0.51565131090119032</v>
      </c>
      <c r="D16" s="14" t="s">
        <v>39</v>
      </c>
      <c r="E16" s="24">
        <f ca="1">ROUND(2*(E14-$C$15)/$C$16,0)/2+E13</f>
        <v>7843.5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45341.091388961839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56314.684498575014</v>
      </c>
      <c r="D18" s="20">
        <f ca="1">+C16</f>
        <v>0.51565131090119032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3.5952600921089276E-3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53666.813999999998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1.0170974036198092E-3</v>
      </c>
      <c r="Q21" s="2">
        <f>+C21-15018.5</f>
        <v>38648.313999999998</v>
      </c>
      <c r="S21">
        <f ca="1">+(O21-G21)^2</f>
        <v>1.0344871284501573E-6</v>
      </c>
    </row>
    <row r="22" spans="1:19" ht="12.95" customHeight="1" x14ac:dyDescent="0.2">
      <c r="A22" s="33" t="s">
        <v>43</v>
      </c>
      <c r="B22" s="34" t="s">
        <v>44</v>
      </c>
      <c r="C22" s="33">
        <v>55523.9349</v>
      </c>
      <c r="D22" s="33">
        <v>4.0000000000000002E-4</v>
      </c>
      <c r="E22">
        <f>+(C22-C$7)/C$8</f>
        <v>3601.5074148988401</v>
      </c>
      <c r="F22">
        <f>ROUND(2*E22,0)/2</f>
        <v>3601.5</v>
      </c>
      <c r="G22">
        <f>+C22-(C$7+F22*C$8)</f>
        <v>3.8235000029089861E-3</v>
      </c>
      <c r="I22">
        <f>+G22</f>
        <v>3.8235000029089861E-3</v>
      </c>
      <c r="O22">
        <f ca="1">+C$11+C$12*$F22</f>
        <v>2.1368080407664965E-3</v>
      </c>
      <c r="Q22" s="2">
        <f>+C22-15018.5</f>
        <v>40505.4349</v>
      </c>
      <c r="S22">
        <f ca="1">+(O22-G22)^2</f>
        <v>2.8449297751560813E-6</v>
      </c>
    </row>
    <row r="23" spans="1:19" ht="12.95" customHeight="1" x14ac:dyDescent="0.2">
      <c r="A23" s="35" t="s">
        <v>45</v>
      </c>
      <c r="B23" s="36" t="s">
        <v>44</v>
      </c>
      <c r="C23" s="35">
        <v>55959.662400000001</v>
      </c>
      <c r="D23" s="35">
        <v>1.5E-3</v>
      </c>
      <c r="E23">
        <f>+(C23-C$7)/C$8</f>
        <v>4446.5120789060875</v>
      </c>
      <c r="F23">
        <f>ROUND(2*E23,0)/2</f>
        <v>4446.5</v>
      </c>
      <c r="G23">
        <f>+C23-(C$7+F23*C$8)</f>
        <v>6.2285000021802261E-3</v>
      </c>
      <c r="I23">
        <f>+G23</f>
        <v>6.2285000021802261E-3</v>
      </c>
      <c r="O23">
        <f ca="1">+C$11+C$12*$F23</f>
        <v>2.3995195466359814E-3</v>
      </c>
      <c r="Q23" s="2">
        <f>+C23-15018.5</f>
        <v>40941.162400000001</v>
      </c>
      <c r="S23">
        <f ca="1">+(O23-G23)^2</f>
        <v>1.4661091328939812E-5</v>
      </c>
    </row>
    <row r="24" spans="1:19" ht="12.95" customHeight="1" x14ac:dyDescent="0.2">
      <c r="A24" s="37" t="s">
        <v>46</v>
      </c>
      <c r="B24" s="38" t="s">
        <v>47</v>
      </c>
      <c r="C24" s="39">
        <v>56314.68</v>
      </c>
      <c r="D24" s="39">
        <v>5.0000000000000001E-4</v>
      </c>
      <c r="E24">
        <f>+(C24-C$7)/C$8</f>
        <v>5134.9963444267578</v>
      </c>
      <c r="F24">
        <f>ROUND(2*E24,0)/2</f>
        <v>5135</v>
      </c>
      <c r="G24">
        <f>+C24-(C$7+F24*C$8)</f>
        <v>-1.8849999978556298E-3</v>
      </c>
      <c r="I24">
        <f>+G24</f>
        <v>-1.8849999978556298E-3</v>
      </c>
      <c r="O24">
        <f ca="1">+C$11+C$12*$F24</f>
        <v>2.6135750162112953E-3</v>
      </c>
      <c r="Q24" s="2">
        <f>+C24-15018.5</f>
        <v>41296.18</v>
      </c>
      <c r="S24">
        <f ca="1">+(O24-G24)^2</f>
        <v>2.0237177157187235E-5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2024-02-18T03:25:20Z</dcterms:modified>
</cp:coreProperties>
</file>