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0425DC3-C73C-484D-B17B-FC3CF2FBFB3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F11" i="1"/>
  <c r="Q22" i="1"/>
  <c r="G11" i="1"/>
  <c r="E21" i="1"/>
  <c r="F21" i="1"/>
  <c r="G21" i="1"/>
  <c r="H21" i="1"/>
  <c r="E14" i="1"/>
  <c r="C17" i="1"/>
  <c r="Q21" i="1"/>
  <c r="C12" i="1"/>
  <c r="C16" i="1" l="1"/>
  <c r="D18" i="1" s="1"/>
  <c r="E15" i="1"/>
  <c r="C11" i="1"/>
  <c r="O21" i="1" l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<sst xmlns="http://schemas.openxmlformats.org/spreadsheetml/2006/main" count="52" uniqueCount="50">
  <si>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</si>
  <si>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</si>
  <si>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</si>
  <si>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</si>
  <si>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</si>
  <si>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</si>
  <si>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</si>
  <si>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</si>
  <si>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</si>
  <si>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</si>
  <si>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</si>
  <si>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</si>
  <si>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</si>
  <si>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</si>
  <si>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</si>
  <si>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</si>
  <si>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</si>
  <si>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</si>
  <si>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</si>
  <si>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</si>
  <si>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</si>
  <si>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</si>
  <si>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</si>
  <si>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</si>
  <si>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</si>
  <si>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</si>
  <si>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</si>
  <si>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</si>
  <si>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</si>
  <si>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</si>
  <si>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</si>
  <si>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</si>
  <si>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</si>
  <si>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</si>
  <si>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</si>
  <si>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</si>
  <si>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</si>
  <si>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</si>
  <si>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</si>
  <si>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</si>
  <si>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</si>
  <si>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</si>
  <si>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AE Lib</t>
  </si>
  <si>
    <t>AE Lib / GSC 6765-0182</t>
  </si>
  <si>
    <t>EA</t>
  </si>
  <si>
    <t>Malkov</t>
  </si>
  <si>
    <t>IBVS 5690</t>
  </si>
  <si>
    <t>I</t>
  </si>
  <si>
    <t>G6765-0182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</si>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</sst>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AE Lib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21294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B8-441E-91F0-71CB69DA658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21294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-1.3359999997192062E-2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B8-441E-91F0-71CB69DA65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21294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B8-441E-91F0-71CB69DA65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21294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B8-441E-91F0-71CB69DA65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21294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B8-441E-91F0-71CB69DA65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21294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B8-441E-91F0-71CB69DA65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21294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B8-441E-91F0-71CB69DA65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21294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-1.3359999997192062E-2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B8-441E-91F0-71CB69DA658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21294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0B8-441E-91F0-71CB69DA6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135912"/>
        <c:axId val="1"/>
      </c:scatterChart>
      <c:valAx>
        <c:axId val="826135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6135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699248120300752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238125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E7EACB9-1C0A-78CD-2D7E-326ED3CF5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s="3" t="s">
        <v>42</v>
      </c>
      <c r="F1" t="s">
        <v>48</v>
      </c>
    </row>
    <row r="2" spans="1:7" s="6" customFormat="1" ht="12.95" customHeight="1" x14ac:dyDescent="0.2">
      <c r="A2" s="6" t="s">
        <v>24</v>
      </c>
      <c r="B2" s="6" t="s">
        <v>44</v>
      </c>
      <c r="C2" s="7"/>
      <c r="D2" s="7"/>
      <c r="E2" s="6">
        <v>0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8" t="s">
        <v>0</v>
      </c>
      <c r="C4" s="9">
        <v>27867.513999999999</v>
      </c>
      <c r="D4" s="10">
        <v>1.20434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</row>
    <row r="7" spans="1:7" s="6" customFormat="1" ht="12.95" customHeight="1" x14ac:dyDescent="0.2">
      <c r="A7" s="6" t="s">
        <v>2</v>
      </c>
      <c r="C7" s="6">
        <v>27867.513999999999</v>
      </c>
      <c r="D7" s="11" t="s">
        <v>45</v>
      </c>
    </row>
    <row r="8" spans="1:7" s="6" customFormat="1" ht="12.95" customHeight="1" x14ac:dyDescent="0.2">
      <c r="A8" s="6" t="s">
        <v>3</v>
      </c>
      <c r="C8" s="6">
        <v>1.20434</v>
      </c>
      <c r="D8" s="11" t="s">
        <v>45</v>
      </c>
    </row>
    <row r="9" spans="1:7" s="6" customFormat="1" ht="12.95" customHeight="1" x14ac:dyDescent="0.2">
      <c r="A9" s="12" t="s">
        <v>30</v>
      </c>
      <c r="C9" s="13">
        <v>-9.5</v>
      </c>
      <c r="D9" s="6" t="s">
        <v>31</v>
      </c>
    </row>
    <row r="10" spans="1:7" s="6" customFormat="1" ht="12.95" customHeight="1" thickBot="1" x14ac:dyDescent="0.25">
      <c r="C10" s="14" t="s">
        <v>20</v>
      </c>
      <c r="D10" s="14" t="s">
        <v>21</v>
      </c>
    </row>
    <row r="11" spans="1:7" s="6" customFormat="1" ht="12.95" customHeight="1" x14ac:dyDescent="0.2">
      <c r="A11" s="6" t="s">
        <v>15</v>
      </c>
      <c r="C11" s="15">
        <f ca="1">INTERCEPT(INDIRECT($G$11):G992,INDIRECT($F$11):F992)</f>
        <v>0</v>
      </c>
      <c r="D11" s="7"/>
      <c r="F11" s="16" t="str">
        <f>"F"&amp;E19</f>
        <v>F21</v>
      </c>
      <c r="G11" s="15" t="str">
        <f>"G"&amp;E19</f>
        <v>G21</v>
      </c>
    </row>
    <row r="12" spans="1:7" s="6" customFormat="1" ht="12.95" customHeight="1" x14ac:dyDescent="0.2">
      <c r="A12" s="6" t="s">
        <v>16</v>
      </c>
      <c r="C12" s="15">
        <f ca="1">SLOPE(INDIRECT($G$11):G992,INDIRECT($F$11):F992)</f>
        <v>-6.2740678112106986E-7</v>
      </c>
      <c r="D12" s="7"/>
    </row>
    <row r="13" spans="1:7" s="6" customFormat="1" ht="12.95" customHeight="1" x14ac:dyDescent="0.2">
      <c r="A13" s="6" t="s">
        <v>19</v>
      </c>
      <c r="C13" s="7" t="s">
        <v>13</v>
      </c>
      <c r="D13" s="11" t="s">
        <v>39</v>
      </c>
      <c r="E13" s="13">
        <v>1</v>
      </c>
    </row>
    <row r="14" spans="1:7" s="6" customFormat="1" ht="12.95" customHeight="1" x14ac:dyDescent="0.2">
      <c r="D14" s="11" t="s">
        <v>32</v>
      </c>
      <c r="E14" s="17">
        <f ca="1">NOW()+15018.5+$C$9/24</f>
        <v>60358.700594444439</v>
      </c>
    </row>
    <row r="15" spans="1:7" s="6" customFormat="1" ht="12.95" customHeight="1" x14ac:dyDescent="0.2">
      <c r="A15" s="18" t="s">
        <v>17</v>
      </c>
      <c r="C15" s="19">
        <f ca="1">(C7+C11)+(C8+C12)*INT(MAX(F21:F3533))</f>
        <v>53512.7166</v>
      </c>
      <c r="D15" s="11" t="s">
        <v>40</v>
      </c>
      <c r="E15" s="17">
        <f ca="1">ROUND(2*(E14-$C$7)/$C$8,0)/2+E13</f>
        <v>26979.5</v>
      </c>
    </row>
    <row r="16" spans="1:7" s="6" customFormat="1" ht="12.95" customHeight="1" x14ac:dyDescent="0.2">
      <c r="A16" s="8" t="s">
        <v>4</v>
      </c>
      <c r="C16" s="20">
        <f ca="1">+C8+C12</f>
        <v>1.2043393725932188</v>
      </c>
      <c r="D16" s="11" t="s">
        <v>33</v>
      </c>
      <c r="E16" s="15">
        <f ca="1">ROUND(2*(E14-$C$15)/$C$16,0)/2+E13</f>
        <v>5685.5</v>
      </c>
    </row>
    <row r="17" spans="1:18" s="6" customFormat="1" ht="12.95" customHeight="1" thickBot="1" x14ac:dyDescent="0.25">
      <c r="A17" s="11" t="s">
        <v>29</v>
      </c>
      <c r="C17" s="6">
        <f>COUNT(C21:C2191)</f>
        <v>2</v>
      </c>
      <c r="D17" s="11" t="s">
        <v>34</v>
      </c>
      <c r="E17" s="21">
        <f ca="1">+$C$15+$C$16*E16-15018.5-$C$9/24</f>
        <v>45341.883936212078</v>
      </c>
    </row>
    <row r="18" spans="1:18" s="6" customFormat="1" ht="12.95" customHeight="1" thickTop="1" thickBot="1" x14ac:dyDescent="0.25">
      <c r="A18" s="8" t="s">
        <v>5</v>
      </c>
      <c r="C18" s="22">
        <f ca="1">+C15</f>
        <v>53512.7166</v>
      </c>
      <c r="D18" s="23">
        <f ca="1">+C16</f>
        <v>1.2043393725932188</v>
      </c>
      <c r="E18" s="24" t="s">
        <v>35</v>
      </c>
    </row>
    <row r="19" spans="1:18" s="6" customFormat="1" ht="12.95" customHeight="1" thickTop="1" x14ac:dyDescent="0.2">
      <c r="A19" s="3" t="s">
        <v>36</v>
      </c>
      <c r="E19" s="25">
        <v>21</v>
      </c>
    </row>
    <row r="20" spans="1:18" s="6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6" t="s">
        <v>37</v>
      </c>
      <c r="I20" s="26" t="s">
        <v>49</v>
      </c>
      <c r="J20" s="26" t="s">
        <v>18</v>
      </c>
      <c r="K20" s="26" t="s">
        <v>25</v>
      </c>
      <c r="L20" s="26" t="s">
        <v>26</v>
      </c>
      <c r="M20" s="26" t="s">
        <v>27</v>
      </c>
      <c r="N20" s="26" t="s">
        <v>28</v>
      </c>
      <c r="O20" s="26" t="s">
        <v>23</v>
      </c>
      <c r="P20" s="27" t="s">
        <v>22</v>
      </c>
      <c r="Q20" s="14" t="s">
        <v>14</v>
      </c>
      <c r="R20" s="28" t="s">
        <v>38</v>
      </c>
    </row>
    <row r="21" spans="1:18" s="6" customFormat="1" ht="12.95" customHeight="1" x14ac:dyDescent="0.2">
      <c r="A21" s="11" t="s">
        <v>41</v>
      </c>
      <c r="C21" s="29">
        <v>27867.513999999999</v>
      </c>
      <c r="D21" s="29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0</v>
      </c>
      <c r="Q21" s="30">
        <f>+C21-15018.5</f>
        <v>12849.013999999999</v>
      </c>
    </row>
    <row r="22" spans="1:18" s="6" customFormat="1" ht="12.95" customHeight="1" x14ac:dyDescent="0.2">
      <c r="A22" s="4" t="s">
        <v>46</v>
      </c>
      <c r="B22" s="5" t="s">
        <v>47</v>
      </c>
      <c r="C22" s="4">
        <v>53512.7166</v>
      </c>
      <c r="D22" s="4">
        <v>6.9999999999999999E-4</v>
      </c>
      <c r="E22" s="6">
        <f>+(C22-C$7)/C$8</f>
        <v>21293.988906787123</v>
      </c>
      <c r="F22" s="6">
        <f>ROUND(2*E22,0)/2</f>
        <v>21294</v>
      </c>
      <c r="G22" s="6">
        <f>+C22-(C$7+F22*C$8)</f>
        <v>-1.3359999997192062E-2</v>
      </c>
      <c r="I22" s="6">
        <f>+G22</f>
        <v>-1.3359999997192062E-2</v>
      </c>
      <c r="O22" s="6">
        <f ca="1">+C$11+C$12*$F22</f>
        <v>-1.3359999997192062E-2</v>
      </c>
      <c r="Q22" s="30">
        <f>+C22-15018.5</f>
        <v>38494.2166</v>
      </c>
    </row>
    <row r="23" spans="1:18" s="6" customFormat="1" ht="12.95" customHeight="1" x14ac:dyDescent="0.2">
      <c r="C23" s="29"/>
      <c r="D23" s="29"/>
      <c r="Q23" s="30"/>
    </row>
    <row r="24" spans="1:18" s="6" customFormat="1" ht="12.95" customHeight="1" x14ac:dyDescent="0.2">
      <c r="C24" s="29"/>
      <c r="D24" s="29"/>
      <c r="Q24" s="30"/>
    </row>
    <row r="25" spans="1:18" s="6" customFormat="1" ht="12.95" customHeight="1" x14ac:dyDescent="0.2">
      <c r="C25" s="29"/>
      <c r="D25" s="29"/>
      <c r="Q25" s="30"/>
    </row>
    <row r="26" spans="1:18" s="6" customFormat="1" ht="12.95" customHeight="1" x14ac:dyDescent="0.2">
      <c r="C26" s="29"/>
      <c r="D26" s="29"/>
      <c r="Q26" s="30"/>
    </row>
    <row r="27" spans="1:18" s="6" customFormat="1" ht="12.95" customHeight="1" x14ac:dyDescent="0.2">
      <c r="C27" s="29"/>
      <c r="D27" s="29"/>
      <c r="Q27" s="30"/>
    </row>
    <row r="28" spans="1:18" s="6" customFormat="1" ht="12.95" customHeight="1" x14ac:dyDescent="0.2">
      <c r="C28" s="29"/>
      <c r="D28" s="29"/>
      <c r="Q28" s="30"/>
    </row>
    <row r="29" spans="1:18" s="6" customFormat="1" ht="12.95" customHeight="1" x14ac:dyDescent="0.2">
      <c r="C29" s="29"/>
      <c r="D29" s="29"/>
      <c r="Q29" s="30"/>
    </row>
    <row r="30" spans="1:18" s="6" customFormat="1" ht="12.95" customHeight="1" x14ac:dyDescent="0.2">
      <c r="C30" s="29"/>
      <c r="D30" s="29"/>
      <c r="Q30" s="30"/>
    </row>
    <row r="31" spans="1:18" s="6" customFormat="1" ht="12.95" customHeight="1" x14ac:dyDescent="0.2">
      <c r="C31" s="29"/>
      <c r="D31" s="29"/>
      <c r="Q31" s="30"/>
    </row>
    <row r="32" spans="1:18" s="6" customFormat="1" ht="12.95" customHeight="1" x14ac:dyDescent="0.2">
      <c r="C32" s="29"/>
      <c r="D32" s="29"/>
      <c r="Q32" s="30"/>
    </row>
    <row r="33" spans="3:17" s="6" customFormat="1" ht="12.95" customHeight="1" x14ac:dyDescent="0.2">
      <c r="C33" s="29"/>
      <c r="D33" s="29"/>
      <c r="Q33" s="30"/>
    </row>
    <row r="34" spans="3:17" s="6" customFormat="1" ht="12.95" customHeight="1" x14ac:dyDescent="0.2">
      <c r="C34" s="29"/>
      <c r="D34" s="29"/>
    </row>
    <row r="35" spans="3:17" s="6" customFormat="1" ht="12.95" customHeight="1" x14ac:dyDescent="0.2">
      <c r="C35" s="29"/>
      <c r="D35" s="29"/>
    </row>
    <row r="36" spans="3:17" s="6" customFormat="1" ht="12.95" customHeight="1" x14ac:dyDescent="0.2">
      <c r="C36" s="29"/>
      <c r="D36" s="29"/>
    </row>
    <row r="37" spans="3:17" s="6" customFormat="1" ht="12.95" customHeight="1" x14ac:dyDescent="0.2">
      <c r="C37" s="29"/>
      <c r="D37" s="29"/>
    </row>
    <row r="38" spans="3:17" s="6" customFormat="1" ht="12.95" customHeight="1" x14ac:dyDescent="0.2">
      <c r="C38" s="29"/>
      <c r="D38" s="29"/>
    </row>
    <row r="39" spans="3:17" s="6" customFormat="1" ht="12.95" customHeight="1" x14ac:dyDescent="0.2">
      <c r="C39" s="29"/>
      <c r="D39" s="29"/>
    </row>
    <row r="40" spans="3:17" s="6" customFormat="1" ht="12.95" customHeight="1" x14ac:dyDescent="0.2">
      <c r="C40" s="29"/>
      <c r="D40" s="29"/>
    </row>
    <row r="41" spans="3:17" s="6" customFormat="1" ht="12.95" customHeight="1" x14ac:dyDescent="0.2">
      <c r="C41" s="29"/>
      <c r="D41" s="29"/>
    </row>
    <row r="42" spans="3:17" s="6" customFormat="1" ht="12.95" customHeight="1" x14ac:dyDescent="0.2">
      <c r="C42" s="29"/>
      <c r="D42" s="29"/>
    </row>
    <row r="43" spans="3:17" s="6" customFormat="1" ht="12.95" customHeight="1" x14ac:dyDescent="0.2">
      <c r="C43" s="29"/>
      <c r="D43" s="29"/>
    </row>
    <row r="44" spans="3:17" s="6" customFormat="1" ht="12.95" customHeight="1" x14ac:dyDescent="0.2">
      <c r="C44" s="29"/>
      <c r="D44" s="29"/>
    </row>
    <row r="45" spans="3:17" s="6" customFormat="1" ht="12.95" customHeight="1" x14ac:dyDescent="0.2">
      <c r="C45" s="29"/>
      <c r="D45" s="29"/>
    </row>
    <row r="46" spans="3:17" s="6" customFormat="1" ht="12.95" customHeight="1" x14ac:dyDescent="0.2">
      <c r="C46" s="29"/>
      <c r="D46" s="29"/>
    </row>
    <row r="47" spans="3:17" s="6" customFormat="1" ht="12.95" customHeight="1" x14ac:dyDescent="0.2">
      <c r="C47" s="29"/>
      <c r="D47" s="29"/>
    </row>
    <row r="48" spans="3:17" s="6" customFormat="1" ht="12.95" customHeight="1" x14ac:dyDescent="0.2">
      <c r="C48" s="29"/>
      <c r="D48" s="29"/>
    </row>
    <row r="49" spans="3:4" s="6" customFormat="1" ht="12.95" customHeight="1" x14ac:dyDescent="0.2">
      <c r="C49" s="29"/>
      <c r="D49" s="29"/>
    </row>
    <row r="50" spans="3:4" s="6" customFormat="1" ht="12.95" customHeight="1" x14ac:dyDescent="0.2">
      <c r="C50" s="29"/>
      <c r="D50" s="29"/>
    </row>
    <row r="51" spans="3:4" s="6" customFormat="1" ht="12.95" customHeight="1" x14ac:dyDescent="0.2">
      <c r="C51" s="29"/>
      <c r="D51" s="29"/>
    </row>
    <row r="52" spans="3:4" s="6" customFormat="1" ht="12.95" customHeight="1" x14ac:dyDescent="0.2">
      <c r="C52" s="29"/>
      <c r="D52" s="29"/>
    </row>
    <row r="53" spans="3:4" s="6" customFormat="1" ht="12.95" customHeight="1" x14ac:dyDescent="0.2">
      <c r="C53" s="29"/>
      <c r="D53" s="29"/>
    </row>
    <row r="54" spans="3:4" s="6" customFormat="1" ht="12.95" customHeight="1" x14ac:dyDescent="0.2">
      <c r="C54" s="29"/>
      <c r="D54" s="29"/>
    </row>
    <row r="55" spans="3:4" s="6" customFormat="1" ht="12.95" customHeight="1" x14ac:dyDescent="0.2">
      <c r="C55" s="29"/>
      <c r="D55" s="29"/>
    </row>
    <row r="56" spans="3:4" s="6" customFormat="1" ht="12.95" customHeight="1" x14ac:dyDescent="0.2">
      <c r="C56" s="29"/>
      <c r="D56" s="29"/>
    </row>
    <row r="57" spans="3:4" s="6" customFormat="1" ht="12.95" customHeight="1" x14ac:dyDescent="0.2">
      <c r="C57" s="29"/>
      <c r="D57" s="29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2024-02-18T03:48:51Z</dcterms:modified>
</cp:coreProperties>
</file>