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A9E40B7-650B-4744-A022-3304C27580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3" i="1" l="1"/>
  <c r="O27" i="1"/>
  <c r="O31" i="1"/>
  <c r="O25" i="1"/>
  <c r="O29" i="1"/>
  <c r="O22" i="1"/>
  <c r="O26" i="1"/>
  <c r="O30" i="1"/>
  <c r="O24" i="1"/>
  <c r="O28" i="1"/>
  <c r="O3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<sst xmlns="http://schemas.openxmlformats.org/spreadsheetml/2006/main" count="73" uniqueCount="50">
  <si>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</si>
  <si>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</si>
  <si>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</si>
  <si>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</si>
  <si>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</si>
  <si>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</si>
  <si>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</si>
  <si>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</si>
  <si>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</si>
  <si>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</si>
  <si>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</si>
  <si>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</si>
  <si>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</si>
  <si>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</si>
  <si>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</si>
  <si>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</si>
  <si>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</si>
  <si>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</si>
  <si>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</si>
  <si>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</si>
  <si>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</si>
  <si>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</si>
  <si>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</si>
  <si>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</si>
  <si>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</si>
  <si>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</si>
  <si>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</si>
  <si>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</si>
  <si>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</si>
  <si>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</si>
  <si>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</si>
  <si>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</si>
  <si>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</si>
  <si>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</si>
  <si>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</si>
  <si>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</si>
  <si>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</si>
  <si>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</si>
  <si>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</si>
  <si>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</si>
  <si>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</si>
  <si>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</si>
  <si>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</si>
  <si>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</si>
  <si>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</si>
  <si>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GSC 5586-0371 Lib</t>
  </si>
  <si>
    <t>EW/RS</t>
  </si>
  <si>
    <t>VSX</t>
  </si>
  <si>
    <t>OEJV 231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</si>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</sst>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5586-0371</a:t>
            </a:r>
            <a:r>
              <a:rPr lang="en-AU" baseline="0"/>
              <a:t> Lib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1.680800000031013E-2</c:v>
                </c:pt>
                <c:pt idx="2">
                  <c:v>-4.2800000082934275E-3</c:v>
                </c:pt>
                <c:pt idx="3">
                  <c:v>-1.2460000070859678E-3</c:v>
                </c:pt>
                <c:pt idx="4">
                  <c:v>3.9919999908306636E-3</c:v>
                </c:pt>
                <c:pt idx="5">
                  <c:v>-2.680000034160912E-4</c:v>
                </c:pt>
                <c:pt idx="6">
                  <c:v>5.6499999991501682E-3</c:v>
                </c:pt>
                <c:pt idx="7">
                  <c:v>-1.0384000008343719E-2</c:v>
                </c:pt>
                <c:pt idx="8">
                  <c:v>-1.0094000004755799E-2</c:v>
                </c:pt>
                <c:pt idx="9">
                  <c:v>1.4159999991534278E-3</c:v>
                </c:pt>
                <c:pt idx="10">
                  <c:v>-3.4220000015920959E-3</c:v>
                </c:pt>
                <c:pt idx="11">
                  <c:v>-8.900000000721775E-3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4.0698473535157684E-3</c:v>
                </c:pt>
                <c:pt idx="1">
                  <c:v>-7.2431440020978739E-4</c:v>
                </c:pt>
                <c:pt idx="2">
                  <c:v>-1.0177370816053443E-3</c:v>
                </c:pt>
                <c:pt idx="3">
                  <c:v>-1.021487981658048E-3</c:v>
                </c:pt>
                <c:pt idx="4">
                  <c:v>-1.0238749180552231E-3</c:v>
                </c:pt>
                <c:pt idx="5">
                  <c:v>-1.0247273953399279E-3</c:v>
                </c:pt>
                <c:pt idx="6">
                  <c:v>-1.0254093771676926E-3</c:v>
                </c:pt>
                <c:pt idx="7">
                  <c:v>-1.5646865074722526E-3</c:v>
                </c:pt>
                <c:pt idx="8">
                  <c:v>-1.5885558714440005E-3</c:v>
                </c:pt>
                <c:pt idx="9">
                  <c:v>-1.8357742840085321E-3</c:v>
                </c:pt>
                <c:pt idx="10">
                  <c:v>-1.8819785528395583E-3</c:v>
                </c:pt>
                <c:pt idx="11">
                  <c:v>-2.0893010284798825E-3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2" sqref="E2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11" t="s">
        <v>46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41">
        <v>51306.946000000004</v>
      </c>
      <c r="D7" s="18" t="s">
        <v>47</v>
      </c>
    </row>
    <row r="8" spans="1:15" ht="12.95" customHeight="1" x14ac:dyDescent="0.2">
      <c r="A8" s="11" t="s">
        <v>3</v>
      </c>
      <c r="C8" s="41">
        <v>0.44145600000000002</v>
      </c>
      <c r="D8" s="18" t="s">
        <v>47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4.0698473535157684E-3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-3.4099091388211214E-7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59280.52218286947</v>
      </c>
      <c r="E15" s="24" t="s">
        <v>30</v>
      </c>
      <c r="F15" s="28">
        <f ca="1">NOW()+15018.5+$C$5/24</f>
        <v>60358.722346527778</v>
      </c>
    </row>
    <row r="16" spans="1:15" ht="12.95" customHeight="1" x14ac:dyDescent="0.2">
      <c r="A16" s="14" t="s">
        <v>4</v>
      </c>
      <c r="C16" s="28">
        <f ca="1">+C8+C12</f>
        <v>0.44145565900908612</v>
      </c>
      <c r="E16" s="24" t="s">
        <v>35</v>
      </c>
      <c r="F16" s="29">
        <f ca="1">ROUND(2*(F15-$C$7)/$C$8,0)/2+F14</f>
        <v>20505.5</v>
      </c>
    </row>
    <row r="17" spans="1:21" ht="12.95" customHeight="1" thickBot="1" x14ac:dyDescent="0.25">
      <c r="A17" s="24" t="s">
        <v>27</v>
      </c>
      <c r="C17" s="11">
        <f>COUNT(C21:C2191)</f>
        <v>12</v>
      </c>
      <c r="E17" s="24" t="s">
        <v>36</v>
      </c>
      <c r="F17" s="22">
        <f ca="1">ROUND(2*(F15-$C$15)/$C$16,0)/2+F14</f>
        <v>2443.5</v>
      </c>
    </row>
    <row r="18" spans="1:21" ht="12.95" customHeight="1" thickTop="1" thickBot="1" x14ac:dyDescent="0.25">
      <c r="A18" s="14" t="s">
        <v>5</v>
      </c>
      <c r="C18" s="30">
        <f ca="1">+C15</f>
        <v>59280.52218286947</v>
      </c>
      <c r="D18" s="31">
        <f ca="1">+C16</f>
        <v>0.44145565900908612</v>
      </c>
      <c r="E18" s="24" t="s">
        <v>31</v>
      </c>
      <c r="F18" s="32">
        <f ca="1">+$C$15+$C$16*F17-15018.5-$C$5/24</f>
        <v>45341.114918991509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51306.946000000004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4.0698473535157684E-3</v>
      </c>
      <c r="Q21" s="36">
        <f>+C21-15018.5</f>
        <v>36288.446000000004</v>
      </c>
    </row>
    <row r="22" spans="1:21" ht="12.95" customHeight="1" x14ac:dyDescent="0.2">
      <c r="A22" s="37" t="s">
        <v>48</v>
      </c>
      <c r="B22" s="38" t="s">
        <v>49</v>
      </c>
      <c r="C22" s="39">
        <v>57513.613440000001</v>
      </c>
      <c r="D22" s="40">
        <v>1.2999999999999999E-3</v>
      </c>
      <c r="E22" s="11">
        <f t="shared" ref="E22:E32" si="0">+(C22-C$7)/C$8</f>
        <v>14059.538074009635</v>
      </c>
      <c r="F22" s="11">
        <f t="shared" ref="F22:F32" si="1">ROUND(2*E22,0)/2</f>
        <v>14059.5</v>
      </c>
      <c r="G22" s="11">
        <f t="shared" ref="G22:G32" si="2">+C22-(C$7+F22*C$8)</f>
        <v>1.680800000031013E-2</v>
      </c>
      <c r="K22" s="11">
        <f t="shared" ref="K22:K32" si="3">+G22</f>
        <v>1.680800000031013E-2</v>
      </c>
      <c r="O22" s="11">
        <f t="shared" ref="O22:O32" ca="1" si="4">+C$11+C$12*$F22</f>
        <v>-7.2431440020978739E-4</v>
      </c>
      <c r="Q22" s="36">
        <f t="shared" ref="Q22:Q32" si="5">+C22-15018.5</f>
        <v>42495.113440000001</v>
      </c>
    </row>
    <row r="23" spans="1:21" ht="12.95" customHeight="1" x14ac:dyDescent="0.2">
      <c r="A23" s="37" t="s">
        <v>48</v>
      </c>
      <c r="B23" s="38" t="s">
        <v>49</v>
      </c>
      <c r="C23" s="39">
        <v>57893.465239999998</v>
      </c>
      <c r="D23" s="40">
        <v>1.83E-3</v>
      </c>
      <c r="E23" s="11">
        <f t="shared" si="0"/>
        <v>14919.990304809526</v>
      </c>
      <c r="F23" s="11">
        <f t="shared" si="1"/>
        <v>14920</v>
      </c>
      <c r="G23" s="11">
        <f t="shared" si="2"/>
        <v>-4.2800000082934275E-3</v>
      </c>
      <c r="K23" s="11">
        <f t="shared" si="3"/>
        <v>-4.2800000082934275E-3</v>
      </c>
      <c r="O23" s="11">
        <f t="shared" ca="1" si="4"/>
        <v>-1.0177370816053443E-3</v>
      </c>
      <c r="Q23" s="36">
        <f t="shared" si="5"/>
        <v>42874.965239999998</v>
      </c>
    </row>
    <row r="24" spans="1:21" ht="12.95" customHeight="1" x14ac:dyDescent="0.2">
      <c r="A24" s="37" t="s">
        <v>48</v>
      </c>
      <c r="B24" s="38" t="s">
        <v>49</v>
      </c>
      <c r="C24" s="39">
        <v>57898.324289999997</v>
      </c>
      <c r="D24" s="40">
        <v>1.1900000000000001E-3</v>
      </c>
      <c r="E24" s="11">
        <f t="shared" si="0"/>
        <v>14930.99717752164</v>
      </c>
      <c r="F24" s="11">
        <f t="shared" si="1"/>
        <v>14931</v>
      </c>
      <c r="G24" s="11">
        <f t="shared" si="2"/>
        <v>-1.2460000070859678E-3</v>
      </c>
      <c r="K24" s="11">
        <f t="shared" si="3"/>
        <v>-1.2460000070859678E-3</v>
      </c>
      <c r="O24" s="11">
        <f t="shared" ca="1" si="4"/>
        <v>-1.021487981658048E-3</v>
      </c>
      <c r="Q24" s="36">
        <f t="shared" si="5"/>
        <v>42879.824289999997</v>
      </c>
    </row>
    <row r="25" spans="1:21" ht="12.95" customHeight="1" x14ac:dyDescent="0.2">
      <c r="A25" s="37" t="s">
        <v>48</v>
      </c>
      <c r="B25" s="38" t="s">
        <v>49</v>
      </c>
      <c r="C25" s="39">
        <v>57901.419719999998</v>
      </c>
      <c r="D25" s="40">
        <v>1.2899999999999999E-3</v>
      </c>
      <c r="E25" s="11">
        <f t="shared" si="0"/>
        <v>14938.0090428038</v>
      </c>
      <c r="F25" s="11">
        <f t="shared" si="1"/>
        <v>14938</v>
      </c>
      <c r="G25" s="11">
        <f t="shared" si="2"/>
        <v>3.9919999908306636E-3</v>
      </c>
      <c r="K25" s="11">
        <f t="shared" si="3"/>
        <v>3.9919999908306636E-3</v>
      </c>
      <c r="O25" s="11">
        <f t="shared" ca="1" si="4"/>
        <v>-1.0238749180552231E-3</v>
      </c>
      <c r="Q25" s="36">
        <f t="shared" si="5"/>
        <v>42882.919719999998</v>
      </c>
    </row>
    <row r="26" spans="1:21" ht="12.95" customHeight="1" x14ac:dyDescent="0.2">
      <c r="A26" s="37" t="s">
        <v>48</v>
      </c>
      <c r="B26" s="38" t="s">
        <v>49</v>
      </c>
      <c r="C26" s="39">
        <v>57902.519099999998</v>
      </c>
      <c r="D26" s="40">
        <v>1.5100000000000001E-3</v>
      </c>
      <c r="E26" s="11">
        <f t="shared" si="0"/>
        <v>14940.499392917967</v>
      </c>
      <c r="F26" s="11">
        <f t="shared" si="1"/>
        <v>14940.5</v>
      </c>
      <c r="G26" s="11">
        <f t="shared" si="2"/>
        <v>-2.680000034160912E-4</v>
      </c>
      <c r="K26" s="11">
        <f t="shared" si="3"/>
        <v>-2.680000034160912E-4</v>
      </c>
      <c r="O26" s="11">
        <f t="shared" ca="1" si="4"/>
        <v>-1.0247273953399279E-3</v>
      </c>
      <c r="Q26" s="36">
        <f t="shared" si="5"/>
        <v>42884.019099999998</v>
      </c>
    </row>
    <row r="27" spans="1:21" ht="12.95" customHeight="1" x14ac:dyDescent="0.2">
      <c r="A27" s="37" t="s">
        <v>48</v>
      </c>
      <c r="B27" s="38" t="s">
        <v>49</v>
      </c>
      <c r="C27" s="39">
        <v>57903.407930000001</v>
      </c>
      <c r="D27" s="40">
        <v>6.4999999999999997E-4</v>
      </c>
      <c r="E27" s="11">
        <f t="shared" si="0"/>
        <v>14942.512798557495</v>
      </c>
      <c r="F27" s="11">
        <f t="shared" si="1"/>
        <v>14942.5</v>
      </c>
      <c r="G27" s="11">
        <f t="shared" si="2"/>
        <v>5.6499999991501682E-3</v>
      </c>
      <c r="K27" s="11">
        <f t="shared" si="3"/>
        <v>5.6499999991501682E-3</v>
      </c>
      <c r="O27" s="11">
        <f t="shared" ca="1" si="4"/>
        <v>-1.0254093771676926E-3</v>
      </c>
      <c r="Q27" s="36">
        <f t="shared" si="5"/>
        <v>42884.907930000001</v>
      </c>
    </row>
    <row r="28" spans="1:21" ht="12.95" customHeight="1" x14ac:dyDescent="0.2">
      <c r="A28" s="37" t="s">
        <v>48</v>
      </c>
      <c r="B28" s="38" t="s">
        <v>49</v>
      </c>
      <c r="C28" s="39">
        <v>58601.554559999997</v>
      </c>
      <c r="D28" s="40">
        <v>1.9300000000000001E-3</v>
      </c>
      <c r="E28" s="11">
        <f t="shared" si="0"/>
        <v>16523.976477836961</v>
      </c>
      <c r="F28" s="11">
        <f t="shared" si="1"/>
        <v>16524</v>
      </c>
      <c r="G28" s="11">
        <f t="shared" si="2"/>
        <v>-1.0384000008343719E-2</v>
      </c>
      <c r="K28" s="11">
        <f t="shared" si="3"/>
        <v>-1.0384000008343719E-2</v>
      </c>
      <c r="O28" s="11">
        <f t="shared" ca="1" si="4"/>
        <v>-1.5646865074722526E-3</v>
      </c>
      <c r="Q28" s="36">
        <f t="shared" si="5"/>
        <v>43583.054559999997</v>
      </c>
    </row>
    <row r="29" spans="1:21" ht="12.95" customHeight="1" x14ac:dyDescent="0.2">
      <c r="A29" s="37" t="s">
        <v>48</v>
      </c>
      <c r="B29" s="38" t="s">
        <v>49</v>
      </c>
      <c r="C29" s="39">
        <v>58632.456769999997</v>
      </c>
      <c r="D29" s="40">
        <v>3.64E-3</v>
      </c>
      <c r="E29" s="11">
        <f t="shared" si="0"/>
        <v>16593.97713475407</v>
      </c>
      <c r="F29" s="11">
        <f t="shared" si="1"/>
        <v>16594</v>
      </c>
      <c r="G29" s="11">
        <f t="shared" si="2"/>
        <v>-1.0094000004755799E-2</v>
      </c>
      <c r="K29" s="11">
        <f t="shared" si="3"/>
        <v>-1.0094000004755799E-2</v>
      </c>
      <c r="O29" s="11">
        <f t="shared" ca="1" si="4"/>
        <v>-1.5885558714440005E-3</v>
      </c>
      <c r="Q29" s="36">
        <f t="shared" si="5"/>
        <v>43613.956769999997</v>
      </c>
    </row>
    <row r="30" spans="1:21" ht="12.95" customHeight="1" x14ac:dyDescent="0.2">
      <c r="A30" s="37" t="s">
        <v>48</v>
      </c>
      <c r="B30" s="38" t="s">
        <v>49</v>
      </c>
      <c r="C30" s="39">
        <v>58952.523880000001</v>
      </c>
      <c r="D30" s="40">
        <v>3.3E-4</v>
      </c>
      <c r="E30" s="11">
        <f t="shared" si="0"/>
        <v>17319.003207567679</v>
      </c>
      <c r="F30" s="11">
        <f t="shared" si="1"/>
        <v>17319</v>
      </c>
      <c r="G30" s="11">
        <f t="shared" si="2"/>
        <v>1.4159999991534278E-3</v>
      </c>
      <c r="K30" s="11">
        <f t="shared" si="3"/>
        <v>1.4159999991534278E-3</v>
      </c>
      <c r="O30" s="11">
        <f t="shared" ca="1" si="4"/>
        <v>-1.8357742840085321E-3</v>
      </c>
      <c r="Q30" s="36">
        <f t="shared" si="5"/>
        <v>43934.023880000001</v>
      </c>
    </row>
    <row r="31" spans="1:21" ht="12.95" customHeight="1" x14ac:dyDescent="0.2">
      <c r="A31" s="37" t="s">
        <v>48</v>
      </c>
      <c r="B31" s="38" t="s">
        <v>49</v>
      </c>
      <c r="C31" s="39">
        <v>59012.336329999998</v>
      </c>
      <c r="D31" s="40">
        <v>2.1800000000000001E-3</v>
      </c>
      <c r="E31" s="11">
        <f t="shared" si="0"/>
        <v>17454.492248378083</v>
      </c>
      <c r="F31" s="11">
        <f t="shared" si="1"/>
        <v>17454.5</v>
      </c>
      <c r="G31" s="11">
        <f t="shared" si="2"/>
        <v>-3.4220000015920959E-3</v>
      </c>
      <c r="K31" s="11">
        <f t="shared" si="3"/>
        <v>-3.4220000015920959E-3</v>
      </c>
      <c r="O31" s="11">
        <f t="shared" ca="1" si="4"/>
        <v>-1.8819785528395583E-3</v>
      </c>
      <c r="Q31" s="36">
        <f t="shared" si="5"/>
        <v>43993.836329999998</v>
      </c>
    </row>
    <row r="32" spans="1:21" ht="12.95" customHeight="1" x14ac:dyDescent="0.2">
      <c r="A32" s="37" t="s">
        <v>48</v>
      </c>
      <c r="B32" s="38" t="s">
        <v>49</v>
      </c>
      <c r="C32" s="39">
        <v>59280.736100000002</v>
      </c>
      <c r="D32" s="40">
        <v>1.7700000000000001E-3</v>
      </c>
      <c r="E32" s="11">
        <f t="shared" si="0"/>
        <v>18062.479839440392</v>
      </c>
      <c r="F32" s="11">
        <f t="shared" si="1"/>
        <v>18062.5</v>
      </c>
      <c r="G32" s="11">
        <f t="shared" si="2"/>
        <v>-8.900000000721775E-3</v>
      </c>
      <c r="K32" s="11">
        <f t="shared" si="3"/>
        <v>-8.900000000721775E-3</v>
      </c>
      <c r="O32" s="11">
        <f t="shared" ca="1" si="4"/>
        <v>-2.0893010284798825E-3</v>
      </c>
      <c r="Q32" s="36">
        <f t="shared" si="5"/>
        <v>44262.236100000002</v>
      </c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2024-02-18T04:20:10Z</dcterms:modified>
</cp:coreProperties>
</file>