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68C790-DE20-44A3-A195-6BFC8F1827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4" i="1"/>
  <c r="F24" i="1"/>
  <c r="G24" i="1"/>
  <c r="I24" i="1"/>
  <c r="E25" i="1"/>
  <c r="F25" i="1"/>
  <c r="G25" i="1"/>
  <c r="I25" i="1"/>
  <c r="E22" i="1"/>
  <c r="F22" i="1"/>
  <c r="G22" i="1"/>
  <c r="I22" i="1"/>
  <c r="Q23" i="1"/>
  <c r="Q24" i="1"/>
  <c r="Q25" i="1"/>
  <c r="F11" i="1"/>
  <c r="Q22" i="1"/>
  <c r="C21" i="1"/>
  <c r="G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4" i="1" l="1"/>
  <c r="O25" i="1"/>
  <c r="O22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<sst xmlns="http://schemas.openxmlformats.org/spreadsheetml/2006/main" count="58" uniqueCount="48">
  <si>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</si>
  <si>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</si>
  <si>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</si>
  <si>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</si>
  <si>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</si>
  <si>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</si>
  <si>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</si>
  <si>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</si>
  <si>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</si>
  <si>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</si>
  <si>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</si>
  <si>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</si>
  <si>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</si>
  <si>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</si>
  <si>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</si>
  <si>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</si>
  <si>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</si>
  <si>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</si>
  <si>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</si>
  <si>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</si>
  <si>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</si>
  <si>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</si>
  <si>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</si>
  <si>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</si>
  <si>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</si>
  <si>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</si>
  <si>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</si>
  <si>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</si>
  <si>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</si>
  <si>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</si>
  <si>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</si>
  <si>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</si>
  <si>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</si>
  <si>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</si>
  <si>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</si>
  <si>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</si>
  <si>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</si>
  <si>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</si>
  <si>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</si>
  <si>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</si>
  <si>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</si>
  <si>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</si>
  <si>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V0351 Lib / GSC 5618-0326</t>
  </si>
  <si>
    <t>EW</t>
  </si>
  <si>
    <t>IBVS 6029</t>
  </si>
  <si>
    <t>II</t>
  </si>
  <si>
    <t>IBVS 6063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</si>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</sst>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V0351 Lib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72-4AE9-AE78-76C54904A3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-1.393899999675341E-2</c:v>
                </c:pt>
                <c:pt idx="2">
                  <c:v>-1.4704000001074746E-2</c:v>
                </c:pt>
                <c:pt idx="3">
                  <c:v>-1.3853999997081701E-2</c:v>
                </c:pt>
                <c:pt idx="4">
                  <c:v>-1.3694000001123641E-2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72-4AE9-AE78-76C54904A3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72-4AE9-AE78-76C54904A3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72-4AE9-AE78-76C54904A3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72-4AE9-AE78-76C54904A3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72-4AE9-AE78-76C54904A3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2.5999999999999998E-4</c:v>
                  </c:pt>
                  <c:pt idx="3">
                    <c:v>2.7999999999999998E-4</c:v>
                  </c:pt>
                  <c:pt idx="4">
                    <c:v>4.6000000000000001E-4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72-4AE9-AE78-76C54904A3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-2.8452752440095638E-4</c:v>
                </c:pt>
                <c:pt idx="1">
                  <c:v>-1.2212041631258908E-2</c:v>
                </c:pt>
                <c:pt idx="2">
                  <c:v>-1.4564810280124543E-2</c:v>
                </c:pt>
                <c:pt idx="3">
                  <c:v>-1.4564810280124543E-2</c:v>
                </c:pt>
                <c:pt idx="4">
                  <c:v>-1.4564810280124543E-2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72-4AE9-AE78-76C54904A3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5247</c:v>
                </c:pt>
                <c:pt idx="2">
                  <c:v>6282</c:v>
                </c:pt>
                <c:pt idx="3">
                  <c:v>6282</c:v>
                </c:pt>
                <c:pt idx="4">
                  <c:v>6282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72-4AE9-AE78-76C54904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481560"/>
        <c:axId val="1"/>
      </c:scatterChart>
      <c:valAx>
        <c:axId val="84348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48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FD8AC3-45BA-193D-A9FA-0A99F8195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5">
        <v>54204.83</v>
      </c>
      <c r="D7" s="9" t="s">
        <v>41</v>
      </c>
    </row>
    <row r="8" spans="1:7" s="3" customFormat="1" ht="12.95" customHeight="1" x14ac:dyDescent="0.2">
      <c r="A8" s="3" t="s">
        <v>3</v>
      </c>
      <c r="C8" s="35">
        <v>0.34973700000000002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-2.8452752440095638E-4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-2.2732064240247669E-6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60358.741984490742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56401.863269189722</v>
      </c>
      <c r="D15" s="15" t="s">
        <v>38</v>
      </c>
      <c r="E15" s="16">
        <f ca="1">ROUND(2*(E14-$C$7)/$C$8,0)/2+E13</f>
        <v>17597</v>
      </c>
    </row>
    <row r="16" spans="1:7" s="3" customFormat="1" ht="12.95" customHeight="1" x14ac:dyDescent="0.2">
      <c r="A16" s="5" t="s">
        <v>4</v>
      </c>
      <c r="C16" s="19">
        <f ca="1">+C8+C12</f>
        <v>0.34973472679357598</v>
      </c>
      <c r="D16" s="15" t="s">
        <v>39</v>
      </c>
      <c r="E16" s="13">
        <f ca="1">ROUND(2*(E14-$C$15)/$C$16,0)/2+E13</f>
        <v>11315</v>
      </c>
    </row>
    <row r="17" spans="1:18" s="3" customFormat="1" ht="12.95" customHeight="1" thickBot="1" x14ac:dyDescent="0.25">
      <c r="A17" s="15" t="s">
        <v>29</v>
      </c>
      <c r="C17" s="3">
        <f>COUNT(C21:C2191)</f>
        <v>5</v>
      </c>
      <c r="D17" s="15" t="s">
        <v>33</v>
      </c>
      <c r="E17" s="20">
        <f ca="1">+$C$15+$C$16*E16-15018.5-$C$9/24</f>
        <v>45341.007536192374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56401.863269189722</v>
      </c>
      <c r="D18" s="22">
        <f ca="1">+C16</f>
        <v>0.34973472679357598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C7</f>
        <v>54204.83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-2.8452752440095638E-4</v>
      </c>
      <c r="Q21" s="29">
        <f>+C21-15018.5</f>
        <v>39186.33</v>
      </c>
    </row>
    <row r="22" spans="1:18" s="3" customFormat="1" ht="12.95" customHeight="1" x14ac:dyDescent="0.2">
      <c r="A22" s="30" t="s">
        <v>44</v>
      </c>
      <c r="B22" s="31" t="s">
        <v>45</v>
      </c>
      <c r="C22" s="30">
        <v>56039.886100000003</v>
      </c>
      <c r="D22" s="30">
        <v>8.0000000000000004E-4</v>
      </c>
      <c r="E22" s="3">
        <f>+(C22-C$7)/C$8</f>
        <v>5246.9601443370348</v>
      </c>
      <c r="F22" s="3">
        <f>ROUND(2*E22,0)/2</f>
        <v>5247</v>
      </c>
      <c r="G22" s="3">
        <f>+C22-(C$7+F22*C$8)</f>
        <v>-1.393899999675341E-2</v>
      </c>
      <c r="I22" s="3">
        <f>+G22</f>
        <v>-1.393899999675341E-2</v>
      </c>
      <c r="O22" s="3">
        <f ca="1">+C$11+C$12*$F22</f>
        <v>-1.2212041631258908E-2</v>
      </c>
      <c r="Q22" s="29">
        <f>+C22-15018.5</f>
        <v>41021.386100000003</v>
      </c>
    </row>
    <row r="23" spans="1:18" s="3" customFormat="1" ht="12.95" customHeight="1" x14ac:dyDescent="0.2">
      <c r="A23" s="32" t="s">
        <v>46</v>
      </c>
      <c r="B23" s="33" t="s">
        <v>45</v>
      </c>
      <c r="C23" s="34">
        <v>56401.863129999998</v>
      </c>
      <c r="D23" s="34">
        <v>2.5999999999999998E-4</v>
      </c>
      <c r="E23" s="3">
        <f>+(C23-C$7)/C$8</f>
        <v>6281.9579569790903</v>
      </c>
      <c r="F23" s="3">
        <f>ROUND(2*E23,0)/2</f>
        <v>6282</v>
      </c>
      <c r="G23" s="3">
        <f>+C23-(C$7+F23*C$8)</f>
        <v>-1.4704000001074746E-2</v>
      </c>
      <c r="I23" s="3">
        <f>+G23</f>
        <v>-1.4704000001074746E-2</v>
      </c>
      <c r="O23" s="3">
        <f ca="1">+C$11+C$12*$F23</f>
        <v>-1.4564810280124543E-2</v>
      </c>
      <c r="Q23" s="29">
        <f>+C23-15018.5</f>
        <v>41383.363129999998</v>
      </c>
    </row>
    <row r="24" spans="1:18" s="3" customFormat="1" ht="12.95" customHeight="1" x14ac:dyDescent="0.2">
      <c r="A24" s="32" t="s">
        <v>46</v>
      </c>
      <c r="B24" s="33" t="s">
        <v>45</v>
      </c>
      <c r="C24" s="34">
        <v>56401.863980000002</v>
      </c>
      <c r="D24" s="34">
        <v>2.7999999999999998E-4</v>
      </c>
      <c r="E24" s="3">
        <f>+(C24-C$7)/C$8</f>
        <v>6281.9603873768001</v>
      </c>
      <c r="F24" s="3">
        <f>ROUND(2*E24,0)/2</f>
        <v>6282</v>
      </c>
      <c r="G24" s="3">
        <f>+C24-(C$7+F24*C$8)</f>
        <v>-1.3853999997081701E-2</v>
      </c>
      <c r="I24" s="3">
        <f>+G24</f>
        <v>-1.3853999997081701E-2</v>
      </c>
      <c r="O24" s="3">
        <f ca="1">+C$11+C$12*$F24</f>
        <v>-1.4564810280124543E-2</v>
      </c>
      <c r="Q24" s="29">
        <f>+C24-15018.5</f>
        <v>41383.363980000002</v>
      </c>
    </row>
    <row r="25" spans="1:18" s="3" customFormat="1" ht="12.95" customHeight="1" x14ac:dyDescent="0.2">
      <c r="A25" s="32" t="s">
        <v>46</v>
      </c>
      <c r="B25" s="33" t="s">
        <v>45</v>
      </c>
      <c r="C25" s="34">
        <v>56401.864139999998</v>
      </c>
      <c r="D25" s="34">
        <v>4.6000000000000001E-4</v>
      </c>
      <c r="E25" s="3">
        <f>+(C25-C$7)/C$8</f>
        <v>6281.9608448634144</v>
      </c>
      <c r="F25" s="3">
        <f>ROUND(2*E25,0)/2</f>
        <v>6282</v>
      </c>
      <c r="G25" s="3">
        <f>+C25-(C$7+F25*C$8)</f>
        <v>-1.3694000001123641E-2</v>
      </c>
      <c r="I25" s="3">
        <f>+G25</f>
        <v>-1.3694000001123641E-2</v>
      </c>
      <c r="O25" s="3">
        <f ca="1">+C$11+C$12*$F25</f>
        <v>-1.4564810280124543E-2</v>
      </c>
      <c r="Q25" s="29">
        <f>+C25-15018.5</f>
        <v>41383.364139999998</v>
      </c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s="3" customFormat="1" ht="12.95" customHeight="1" x14ac:dyDescent="0.2">
      <c r="C39" s="8"/>
      <c r="D39" s="8"/>
    </row>
    <row r="40" spans="3:17" s="3" customFormat="1" ht="12.95" customHeight="1" x14ac:dyDescent="0.2">
      <c r="C40" s="8"/>
      <c r="D40" s="8"/>
    </row>
    <row r="41" spans="3:17" s="3" customFormat="1" ht="12.95" customHeight="1" x14ac:dyDescent="0.2">
      <c r="C41" s="8"/>
      <c r="D41" s="8"/>
    </row>
    <row r="42" spans="3:17" s="3" customFormat="1" ht="12.95" customHeight="1" x14ac:dyDescent="0.2">
      <c r="C42" s="8"/>
      <c r="D42" s="8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2024-02-18T04:48:27Z</dcterms:modified>
</cp:coreProperties>
</file>