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968C790-DE20-44A3-A195-6BFC8F18273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/>
  <c r="I23" i="1"/>
  <c r="E24" i="1"/>
  <c r="F24" i="1"/>
  <c r="G24" i="1"/>
  <c r="I24" i="1"/>
  <c r="E25" i="1"/>
  <c r="F25" i="1"/>
  <c r="G25" i="1"/>
  <c r="I25" i="1"/>
  <c r="E22" i="1"/>
  <c r="F22" i="1"/>
  <c r="G22" i="1"/>
  <c r="I22" i="1"/>
  <c r="Q23" i="1"/>
  <c r="Q24" i="1"/>
  <c r="Q25" i="1"/>
  <c r="F11" i="1"/>
  <c r="Q22" i="1"/>
  <c r="C21" i="1"/>
  <c r="G11" i="1"/>
  <c r="E21" i="1"/>
  <c r="F21" i="1"/>
  <c r="G21" i="1"/>
  <c r="H21" i="1"/>
  <c r="E14" i="1"/>
  <c r="C17" i="1"/>
  <c r="Q21" i="1"/>
  <c r="C12" i="1"/>
  <c r="C16" i="1" l="1"/>
  <c r="D18" i="1" s="1"/>
  <c r="E15" i="1"/>
  <c r="C11" i="1"/>
  <c r="O24" i="1" l="1"/>
  <c r="O25" i="1"/>
  <c r="O22" i="1"/>
  <c r="O21" i="1"/>
  <c r="C15" i="1"/>
  <c r="O23" i="1"/>
  <c r="C18" i="1" l="1"/>
  <c r="E16" i="1"/>
  <c r="E17" i="1" s="1"/>
</calcChain>
</file>

<file path=xl/sharedStrings.xml><?xml version="1.0" encoding="utf-8"?>
<sst xmlns="http://schemas.openxmlformats.org/spreadsheetml/2006/main" count="58" uniqueCount="48">
  <si>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</si>
  <si>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</si>
  <si>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</si>
  <si>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</si>
  <si>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</si>
  <si>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</si>
  <si>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</si>
  <si>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</si>
  <si>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</si>
  <si>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</si>
  <si>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</si>
  <si>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</si>
  <si>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</si>
  <si>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</si>
  <si>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</si>
  <si>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</si>
  <si>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</si>
  <si>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</si>
  <si>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</si>
  <si>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</si>
  <si>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</si>
  <si>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</si>
  <si>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</si>
  <si>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</si>
  <si>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</si>
  <si>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</si>
  <si>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</si>
  <si>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</si>
  <si>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</si>
  <si>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</si>
  <si>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</si>
  <si>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</si>
  <si>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</si>
  <si>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</si>
  <si>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</si>
  <si>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</si>
  <si>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</si>
  <si>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</si>
  <si>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</si>
  <si>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</si>
  <si>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</si>
  <si>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</si>
  <si>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V0351 Lib / GSC 5618-0326</t>
  </si>
  <si>
    <t>EW</t>
  </si>
  <si>
    <t>IBVS 6029</t>
  </si>
  <si>
    <t>II</t>
  </si>
  <si>
    <t>IBVS 6063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</si>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</sst>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V0351 Lib - O-C Diagr.</a:t>
            </a:r>
          </a:p>
        </c:rich>
      </c:tx>
      <c:layout>
        <c:manualLayout>
          <c:xMode val="edge"/>
          <c:yMode val="edge"/>
          <c:x val="0.3714285714285714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2.5999999999999998E-4</c:v>
                  </c:pt>
                  <c:pt idx="3">
                    <c:v>2.7999999999999998E-4</c:v>
                  </c:pt>
                  <c:pt idx="4">
                    <c:v>4.6000000000000001E-4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2.5999999999999998E-4</c:v>
                  </c:pt>
                  <c:pt idx="3">
                    <c:v>2.7999999999999998E-4</c:v>
                  </c:pt>
                  <c:pt idx="4">
                    <c:v>4.6000000000000001E-4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5247</c:v>
                </c:pt>
                <c:pt idx="2">
                  <c:v>6282</c:v>
                </c:pt>
                <c:pt idx="3">
                  <c:v>6282</c:v>
                </c:pt>
                <c:pt idx="4">
                  <c:v>6282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72-4AE9-AE78-76C54904A33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2.5999999999999998E-4</c:v>
                  </c:pt>
                  <c:pt idx="3">
                    <c:v>2.7999999999999998E-4</c:v>
                  </c:pt>
                  <c:pt idx="4">
                    <c:v>4.6000000000000001E-4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2.5999999999999998E-4</c:v>
                  </c:pt>
                  <c:pt idx="3">
                    <c:v>2.7999999999999998E-4</c:v>
                  </c:pt>
                  <c:pt idx="4">
                    <c:v>4.6000000000000001E-4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5247</c:v>
                </c:pt>
                <c:pt idx="2">
                  <c:v>6282</c:v>
                </c:pt>
                <c:pt idx="3">
                  <c:v>6282</c:v>
                </c:pt>
                <c:pt idx="4">
                  <c:v>6282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-1.393899999675341E-2</c:v>
                </c:pt>
                <c:pt idx="2">
                  <c:v>-1.4704000001074746E-2</c:v>
                </c:pt>
                <c:pt idx="3">
                  <c:v>-1.3853999997081701E-2</c:v>
                </c:pt>
                <c:pt idx="4">
                  <c:v>-1.3694000001123641E-2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72-4AE9-AE78-76C54904A33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2.5999999999999998E-4</c:v>
                  </c:pt>
                  <c:pt idx="3">
                    <c:v>2.7999999999999998E-4</c:v>
                  </c:pt>
                  <c:pt idx="4">
                    <c:v>4.6000000000000001E-4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2.5999999999999998E-4</c:v>
                  </c:pt>
                  <c:pt idx="3">
                    <c:v>2.7999999999999998E-4</c:v>
                  </c:pt>
                  <c:pt idx="4">
                    <c:v>4.6000000000000001E-4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5247</c:v>
                </c:pt>
                <c:pt idx="2">
                  <c:v>6282</c:v>
                </c:pt>
                <c:pt idx="3">
                  <c:v>6282</c:v>
                </c:pt>
                <c:pt idx="4">
                  <c:v>6282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272-4AE9-AE78-76C54904A33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2.5999999999999998E-4</c:v>
                  </c:pt>
                  <c:pt idx="3">
                    <c:v>2.7999999999999998E-4</c:v>
                  </c:pt>
                  <c:pt idx="4">
                    <c:v>4.6000000000000001E-4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2.5999999999999998E-4</c:v>
                  </c:pt>
                  <c:pt idx="3">
                    <c:v>2.7999999999999998E-4</c:v>
                  </c:pt>
                  <c:pt idx="4">
                    <c:v>4.6000000000000001E-4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5247</c:v>
                </c:pt>
                <c:pt idx="2">
                  <c:v>6282</c:v>
                </c:pt>
                <c:pt idx="3">
                  <c:v>6282</c:v>
                </c:pt>
                <c:pt idx="4">
                  <c:v>6282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272-4AE9-AE78-76C54904A33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2.5999999999999998E-4</c:v>
                  </c:pt>
                  <c:pt idx="3">
                    <c:v>2.7999999999999998E-4</c:v>
                  </c:pt>
                  <c:pt idx="4">
                    <c:v>4.6000000000000001E-4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2.5999999999999998E-4</c:v>
                  </c:pt>
                  <c:pt idx="3">
                    <c:v>2.7999999999999998E-4</c:v>
                  </c:pt>
                  <c:pt idx="4">
                    <c:v>4.6000000000000001E-4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5247</c:v>
                </c:pt>
                <c:pt idx="2">
                  <c:v>6282</c:v>
                </c:pt>
                <c:pt idx="3">
                  <c:v>6282</c:v>
                </c:pt>
                <c:pt idx="4">
                  <c:v>6282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272-4AE9-AE78-76C54904A33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2.5999999999999998E-4</c:v>
                  </c:pt>
                  <c:pt idx="3">
                    <c:v>2.7999999999999998E-4</c:v>
                  </c:pt>
                  <c:pt idx="4">
                    <c:v>4.6000000000000001E-4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2.5999999999999998E-4</c:v>
                  </c:pt>
                  <c:pt idx="3">
                    <c:v>2.7999999999999998E-4</c:v>
                  </c:pt>
                  <c:pt idx="4">
                    <c:v>4.6000000000000001E-4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5247</c:v>
                </c:pt>
                <c:pt idx="2">
                  <c:v>6282</c:v>
                </c:pt>
                <c:pt idx="3">
                  <c:v>6282</c:v>
                </c:pt>
                <c:pt idx="4">
                  <c:v>6282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272-4AE9-AE78-76C54904A33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2.5999999999999998E-4</c:v>
                  </c:pt>
                  <c:pt idx="3">
                    <c:v>2.7999999999999998E-4</c:v>
                  </c:pt>
                  <c:pt idx="4">
                    <c:v>4.6000000000000001E-4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2.5999999999999998E-4</c:v>
                  </c:pt>
                  <c:pt idx="3">
                    <c:v>2.7999999999999998E-4</c:v>
                  </c:pt>
                  <c:pt idx="4">
                    <c:v>4.6000000000000001E-4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5247</c:v>
                </c:pt>
                <c:pt idx="2">
                  <c:v>6282</c:v>
                </c:pt>
                <c:pt idx="3">
                  <c:v>6282</c:v>
                </c:pt>
                <c:pt idx="4">
                  <c:v>6282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272-4AE9-AE78-76C54904A33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5247</c:v>
                </c:pt>
                <c:pt idx="2">
                  <c:v>6282</c:v>
                </c:pt>
                <c:pt idx="3">
                  <c:v>6282</c:v>
                </c:pt>
                <c:pt idx="4">
                  <c:v>6282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-2.8452752440095638E-4</c:v>
                </c:pt>
                <c:pt idx="1">
                  <c:v>-1.2212041631258908E-2</c:v>
                </c:pt>
                <c:pt idx="2">
                  <c:v>-1.4564810280124543E-2</c:v>
                </c:pt>
                <c:pt idx="3">
                  <c:v>-1.4564810280124543E-2</c:v>
                </c:pt>
                <c:pt idx="4">
                  <c:v>-1.4564810280124543E-2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272-4AE9-AE78-76C54904A337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5247</c:v>
                </c:pt>
                <c:pt idx="2">
                  <c:v>6282</c:v>
                </c:pt>
                <c:pt idx="3">
                  <c:v>6282</c:v>
                </c:pt>
                <c:pt idx="4">
                  <c:v>6282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272-4AE9-AE78-76C54904A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481560"/>
        <c:axId val="1"/>
      </c:scatterChart>
      <c:valAx>
        <c:axId val="843481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3481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3FD8AC3-45BA-193D-A9FA-0A99F8195A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4" sqref="E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s="3" customFormat="1" ht="12.95" customHeight="1" x14ac:dyDescent="0.2">
      <c r="A2" s="3" t="s">
        <v>24</v>
      </c>
      <c r="B2" s="3" t="s">
        <v>43</v>
      </c>
      <c r="C2" s="4"/>
      <c r="D2" s="4"/>
    </row>
    <row r="3" spans="1:7" s="3" customFormat="1" ht="12.95" customHeight="1" thickBot="1" x14ac:dyDescent="0.25"/>
    <row r="4" spans="1:7" s="3" customFormat="1" ht="12.95" customHeight="1" thickTop="1" thickBot="1" x14ac:dyDescent="0.25">
      <c r="A4" s="5" t="s">
        <v>0</v>
      </c>
      <c r="C4" s="6" t="s">
        <v>40</v>
      </c>
      <c r="D4" s="7" t="s">
        <v>40</v>
      </c>
    </row>
    <row r="5" spans="1:7" s="3" customFormat="1" ht="12.95" customHeight="1" x14ac:dyDescent="0.2"/>
    <row r="6" spans="1:7" s="3" customFormat="1" ht="12.95" customHeight="1" x14ac:dyDescent="0.2">
      <c r="A6" s="5" t="s">
        <v>1</v>
      </c>
    </row>
    <row r="7" spans="1:7" s="3" customFormat="1" ht="12.95" customHeight="1" x14ac:dyDescent="0.2">
      <c r="A7" s="3" t="s">
        <v>2</v>
      </c>
      <c r="C7" s="35">
        <v>54204.83</v>
      </c>
      <c r="D7" s="9" t="s">
        <v>41</v>
      </c>
    </row>
    <row r="8" spans="1:7" s="3" customFormat="1" ht="12.95" customHeight="1" x14ac:dyDescent="0.2">
      <c r="A8" s="3" t="s">
        <v>3</v>
      </c>
      <c r="C8" s="35">
        <v>0.34973700000000002</v>
      </c>
      <c r="D8" s="9" t="s">
        <v>41</v>
      </c>
    </row>
    <row r="9" spans="1:7" s="3" customFormat="1" ht="12.95" customHeight="1" x14ac:dyDescent="0.2">
      <c r="A9" s="10" t="s">
        <v>30</v>
      </c>
      <c r="C9" s="11">
        <v>-9.5</v>
      </c>
      <c r="D9" s="3" t="s">
        <v>31</v>
      </c>
    </row>
    <row r="10" spans="1:7" s="3" customFormat="1" ht="12.95" customHeight="1" thickBot="1" x14ac:dyDescent="0.25">
      <c r="C10" s="12" t="s">
        <v>20</v>
      </c>
      <c r="D10" s="12" t="s">
        <v>21</v>
      </c>
    </row>
    <row r="11" spans="1:7" s="3" customFormat="1" ht="12.95" customHeight="1" x14ac:dyDescent="0.2">
      <c r="A11" s="3" t="s">
        <v>15</v>
      </c>
      <c r="C11" s="13">
        <f ca="1">INTERCEPT(INDIRECT($G$11):G992,INDIRECT($F$11):F992)</f>
        <v>-2.8452752440095638E-4</v>
      </c>
      <c r="D11" s="4"/>
      <c r="F11" s="14" t="str">
        <f>"F"&amp;E19</f>
        <v>F21</v>
      </c>
      <c r="G11" s="13" t="str">
        <f>"G"&amp;E19</f>
        <v>G21</v>
      </c>
    </row>
    <row r="12" spans="1:7" s="3" customFormat="1" ht="12.95" customHeight="1" x14ac:dyDescent="0.2">
      <c r="A12" s="3" t="s">
        <v>16</v>
      </c>
      <c r="C12" s="13">
        <f ca="1">SLOPE(INDIRECT($G$11):G992,INDIRECT($F$11):F992)</f>
        <v>-2.2732064240247669E-6</v>
      </c>
      <c r="D12" s="4"/>
    </row>
    <row r="13" spans="1:7" s="3" customFormat="1" ht="12.95" customHeight="1" x14ac:dyDescent="0.2">
      <c r="A13" s="3" t="s">
        <v>19</v>
      </c>
      <c r="C13" s="4" t="s">
        <v>13</v>
      </c>
      <c r="D13" s="15" t="s">
        <v>37</v>
      </c>
      <c r="E13" s="11">
        <v>1</v>
      </c>
    </row>
    <row r="14" spans="1:7" s="3" customFormat="1" ht="12.95" customHeight="1" x14ac:dyDescent="0.2">
      <c r="D14" s="15" t="s">
        <v>32</v>
      </c>
      <c r="E14" s="16">
        <f ca="1">NOW()+15018.5+$C$9/24</f>
        <v>60358.741984490742</v>
      </c>
    </row>
    <row r="15" spans="1:7" s="3" customFormat="1" ht="12.95" customHeight="1" x14ac:dyDescent="0.2">
      <c r="A15" s="17" t="s">
        <v>17</v>
      </c>
      <c r="C15" s="18">
        <f ca="1">(C7+C11)+(C8+C12)*INT(MAX(F21:F3533))</f>
        <v>56401.863269189722</v>
      </c>
      <c r="D15" s="15" t="s">
        <v>38</v>
      </c>
      <c r="E15" s="16">
        <f ca="1">ROUND(2*(E14-$C$7)/$C$8,0)/2+E13</f>
        <v>17597</v>
      </c>
    </row>
    <row r="16" spans="1:7" s="3" customFormat="1" ht="12.95" customHeight="1" x14ac:dyDescent="0.2">
      <c r="A16" s="5" t="s">
        <v>4</v>
      </c>
      <c r="C16" s="19">
        <f ca="1">+C8+C12</f>
        <v>0.34973472679357598</v>
      </c>
      <c r="D16" s="15" t="s">
        <v>39</v>
      </c>
      <c r="E16" s="13">
        <f ca="1">ROUND(2*(E14-$C$15)/$C$16,0)/2+E13</f>
        <v>11315</v>
      </c>
    </row>
    <row r="17" spans="1:18" s="3" customFormat="1" ht="12.95" customHeight="1" thickBot="1" x14ac:dyDescent="0.25">
      <c r="A17" s="15" t="s">
        <v>29</v>
      </c>
      <c r="C17" s="3">
        <f>COUNT(C21:C2191)</f>
        <v>5</v>
      </c>
      <c r="D17" s="15" t="s">
        <v>33</v>
      </c>
      <c r="E17" s="20">
        <f ca="1">+$C$15+$C$16*E16-15018.5-$C$9/24</f>
        <v>45341.007536192374</v>
      </c>
    </row>
    <row r="18" spans="1:18" s="3" customFormat="1" ht="12.95" customHeight="1" thickTop="1" thickBot="1" x14ac:dyDescent="0.25">
      <c r="A18" s="5" t="s">
        <v>5</v>
      </c>
      <c r="C18" s="21">
        <f ca="1">+C15</f>
        <v>56401.863269189722</v>
      </c>
      <c r="D18" s="22">
        <f ca="1">+C16</f>
        <v>0.34973472679357598</v>
      </c>
      <c r="E18" s="23" t="s">
        <v>34</v>
      </c>
    </row>
    <row r="19" spans="1:18" s="3" customFormat="1" ht="12.95" customHeight="1" thickTop="1" x14ac:dyDescent="0.2">
      <c r="A19" s="24" t="s">
        <v>35</v>
      </c>
      <c r="E19" s="25">
        <v>21</v>
      </c>
    </row>
    <row r="20" spans="1:18" s="3" customFormat="1" ht="12.95" customHeight="1" thickBot="1" x14ac:dyDescent="0.25">
      <c r="A20" s="12" t="s">
        <v>6</v>
      </c>
      <c r="B20" s="12" t="s">
        <v>7</v>
      </c>
      <c r="C20" s="12" t="s">
        <v>8</v>
      </c>
      <c r="D20" s="12" t="s">
        <v>12</v>
      </c>
      <c r="E20" s="12" t="s">
        <v>9</v>
      </c>
      <c r="F20" s="12" t="s">
        <v>10</v>
      </c>
      <c r="G20" s="12" t="s">
        <v>11</v>
      </c>
      <c r="H20" s="26" t="s">
        <v>41</v>
      </c>
      <c r="I20" s="26" t="s">
        <v>47</v>
      </c>
      <c r="J20" s="26" t="s">
        <v>18</v>
      </c>
      <c r="K20" s="26" t="s">
        <v>25</v>
      </c>
      <c r="L20" s="26" t="s">
        <v>26</v>
      </c>
      <c r="M20" s="26" t="s">
        <v>27</v>
      </c>
      <c r="N20" s="26" t="s">
        <v>28</v>
      </c>
      <c r="O20" s="26" t="s">
        <v>23</v>
      </c>
      <c r="P20" s="27" t="s">
        <v>22</v>
      </c>
      <c r="Q20" s="12" t="s">
        <v>14</v>
      </c>
      <c r="R20" s="28" t="s">
        <v>36</v>
      </c>
    </row>
    <row r="21" spans="1:18" s="3" customFormat="1" ht="12.95" customHeight="1" x14ac:dyDescent="0.2">
      <c r="A21" s="3" t="s">
        <v>41</v>
      </c>
      <c r="C21" s="8">
        <f>C7</f>
        <v>54204.83</v>
      </c>
      <c r="D21" s="8" t="s">
        <v>13</v>
      </c>
      <c r="E21" s="3">
        <f>+(C21-C$7)/C$8</f>
        <v>0</v>
      </c>
      <c r="F21" s="3">
        <f>ROUND(2*E21,0)/2</f>
        <v>0</v>
      </c>
      <c r="G21" s="3">
        <f>+C21-(C$7+F21*C$8)</f>
        <v>0</v>
      </c>
      <c r="H21" s="3">
        <f>+G21</f>
        <v>0</v>
      </c>
      <c r="O21" s="3">
        <f ca="1">+C$11+C$12*$F21</f>
        <v>-2.8452752440095638E-4</v>
      </c>
      <c r="Q21" s="29">
        <f>+C21-15018.5</f>
        <v>39186.33</v>
      </c>
    </row>
    <row r="22" spans="1:18" s="3" customFormat="1" ht="12.95" customHeight="1" x14ac:dyDescent="0.2">
      <c r="A22" s="30" t="s">
        <v>44</v>
      </c>
      <c r="B22" s="31" t="s">
        <v>45</v>
      </c>
      <c r="C22" s="30">
        <v>56039.886100000003</v>
      </c>
      <c r="D22" s="30">
        <v>8.0000000000000004E-4</v>
      </c>
      <c r="E22" s="3">
        <f>+(C22-C$7)/C$8</f>
        <v>5246.9601443370348</v>
      </c>
      <c r="F22" s="3">
        <f>ROUND(2*E22,0)/2</f>
        <v>5247</v>
      </c>
      <c r="G22" s="3">
        <f>+C22-(C$7+F22*C$8)</f>
        <v>-1.393899999675341E-2</v>
      </c>
      <c r="I22" s="3">
        <f>+G22</f>
        <v>-1.393899999675341E-2</v>
      </c>
      <c r="O22" s="3">
        <f ca="1">+C$11+C$12*$F22</f>
        <v>-1.2212041631258908E-2</v>
      </c>
      <c r="Q22" s="29">
        <f>+C22-15018.5</f>
        <v>41021.386100000003</v>
      </c>
    </row>
    <row r="23" spans="1:18" s="3" customFormat="1" ht="12.95" customHeight="1" x14ac:dyDescent="0.2">
      <c r="A23" s="32" t="s">
        <v>46</v>
      </c>
      <c r="B23" s="33" t="s">
        <v>45</v>
      </c>
      <c r="C23" s="34">
        <v>56401.863129999998</v>
      </c>
      <c r="D23" s="34">
        <v>2.5999999999999998E-4</v>
      </c>
      <c r="E23" s="3">
        <f>+(C23-C$7)/C$8</f>
        <v>6281.9579569790903</v>
      </c>
      <c r="F23" s="3">
        <f>ROUND(2*E23,0)/2</f>
        <v>6282</v>
      </c>
      <c r="G23" s="3">
        <f>+C23-(C$7+F23*C$8)</f>
        <v>-1.4704000001074746E-2</v>
      </c>
      <c r="I23" s="3">
        <f>+G23</f>
        <v>-1.4704000001074746E-2</v>
      </c>
      <c r="O23" s="3">
        <f ca="1">+C$11+C$12*$F23</f>
        <v>-1.4564810280124543E-2</v>
      </c>
      <c r="Q23" s="29">
        <f>+C23-15018.5</f>
        <v>41383.363129999998</v>
      </c>
    </row>
    <row r="24" spans="1:18" s="3" customFormat="1" ht="12.95" customHeight="1" x14ac:dyDescent="0.2">
      <c r="A24" s="32" t="s">
        <v>46</v>
      </c>
      <c r="B24" s="33" t="s">
        <v>45</v>
      </c>
      <c r="C24" s="34">
        <v>56401.863980000002</v>
      </c>
      <c r="D24" s="34">
        <v>2.7999999999999998E-4</v>
      </c>
      <c r="E24" s="3">
        <f>+(C24-C$7)/C$8</f>
        <v>6281.9603873768001</v>
      </c>
      <c r="F24" s="3">
        <f>ROUND(2*E24,0)/2</f>
        <v>6282</v>
      </c>
      <c r="G24" s="3">
        <f>+C24-(C$7+F24*C$8)</f>
        <v>-1.3853999997081701E-2</v>
      </c>
      <c r="I24" s="3">
        <f>+G24</f>
        <v>-1.3853999997081701E-2</v>
      </c>
      <c r="O24" s="3">
        <f ca="1">+C$11+C$12*$F24</f>
        <v>-1.4564810280124543E-2</v>
      </c>
      <c r="Q24" s="29">
        <f>+C24-15018.5</f>
        <v>41383.363980000002</v>
      </c>
    </row>
    <row r="25" spans="1:18" s="3" customFormat="1" ht="12.95" customHeight="1" x14ac:dyDescent="0.2">
      <c r="A25" s="32" t="s">
        <v>46</v>
      </c>
      <c r="B25" s="33" t="s">
        <v>45</v>
      </c>
      <c r="C25" s="34">
        <v>56401.864139999998</v>
      </c>
      <c r="D25" s="34">
        <v>4.6000000000000001E-4</v>
      </c>
      <c r="E25" s="3">
        <f>+(C25-C$7)/C$8</f>
        <v>6281.9608448634144</v>
      </c>
      <c r="F25" s="3">
        <f>ROUND(2*E25,0)/2</f>
        <v>6282</v>
      </c>
      <c r="G25" s="3">
        <f>+C25-(C$7+F25*C$8)</f>
        <v>-1.3694000001123641E-2</v>
      </c>
      <c r="I25" s="3">
        <f>+G25</f>
        <v>-1.3694000001123641E-2</v>
      </c>
      <c r="O25" s="3">
        <f ca="1">+C$11+C$12*$F25</f>
        <v>-1.4564810280124543E-2</v>
      </c>
      <c r="Q25" s="29">
        <f>+C25-15018.5</f>
        <v>41383.364139999998</v>
      </c>
    </row>
    <row r="26" spans="1:18" s="3" customFormat="1" ht="12.95" customHeight="1" x14ac:dyDescent="0.2">
      <c r="C26" s="8"/>
      <c r="D26" s="8"/>
      <c r="Q26" s="29"/>
    </row>
    <row r="27" spans="1:18" s="3" customFormat="1" ht="12.95" customHeight="1" x14ac:dyDescent="0.2">
      <c r="C27" s="8"/>
      <c r="D27" s="8"/>
      <c r="Q27" s="29"/>
    </row>
    <row r="28" spans="1:18" s="3" customFormat="1" ht="12.95" customHeight="1" x14ac:dyDescent="0.2">
      <c r="C28" s="8"/>
      <c r="D28" s="8"/>
      <c r="Q28" s="29"/>
    </row>
    <row r="29" spans="1:18" s="3" customFormat="1" ht="12.95" customHeight="1" x14ac:dyDescent="0.2">
      <c r="C29" s="8"/>
      <c r="D29" s="8"/>
      <c r="Q29" s="29"/>
    </row>
    <row r="30" spans="1:18" s="3" customFormat="1" ht="12.95" customHeight="1" x14ac:dyDescent="0.2">
      <c r="C30" s="8"/>
      <c r="D30" s="8"/>
      <c r="Q30" s="29"/>
    </row>
    <row r="31" spans="1:18" s="3" customFormat="1" ht="12.95" customHeight="1" x14ac:dyDescent="0.2">
      <c r="C31" s="8"/>
      <c r="D31" s="8"/>
      <c r="Q31" s="29"/>
    </row>
    <row r="32" spans="1:18" s="3" customFormat="1" ht="12.95" customHeight="1" x14ac:dyDescent="0.2">
      <c r="C32" s="8"/>
      <c r="D32" s="8"/>
      <c r="Q32" s="29"/>
    </row>
    <row r="33" spans="3:17" s="3" customFormat="1" ht="12.95" customHeight="1" x14ac:dyDescent="0.2">
      <c r="C33" s="8"/>
      <c r="D33" s="8"/>
      <c r="Q33" s="29"/>
    </row>
    <row r="34" spans="3:17" s="3" customFormat="1" ht="12.95" customHeight="1" x14ac:dyDescent="0.2">
      <c r="C34" s="8"/>
      <c r="D34" s="8"/>
    </row>
    <row r="35" spans="3:17" s="3" customFormat="1" ht="12.95" customHeight="1" x14ac:dyDescent="0.2">
      <c r="C35" s="8"/>
      <c r="D35" s="8"/>
    </row>
    <row r="36" spans="3:17" s="3" customFormat="1" ht="12.95" customHeight="1" x14ac:dyDescent="0.2">
      <c r="C36" s="8"/>
      <c r="D36" s="8"/>
    </row>
    <row r="37" spans="3:17" s="3" customFormat="1" ht="12.95" customHeight="1" x14ac:dyDescent="0.2">
      <c r="C37" s="8"/>
      <c r="D37" s="8"/>
    </row>
    <row r="38" spans="3:17" s="3" customFormat="1" ht="12.95" customHeight="1" x14ac:dyDescent="0.2">
      <c r="C38" s="8"/>
      <c r="D38" s="8"/>
    </row>
    <row r="39" spans="3:17" s="3" customFormat="1" ht="12.95" customHeight="1" x14ac:dyDescent="0.2">
      <c r="C39" s="8"/>
      <c r="D39" s="8"/>
    </row>
    <row r="40" spans="3:17" s="3" customFormat="1" ht="12.95" customHeight="1" x14ac:dyDescent="0.2">
      <c r="C40" s="8"/>
      <c r="D40" s="8"/>
    </row>
    <row r="41" spans="3:17" s="3" customFormat="1" ht="12.95" customHeight="1" x14ac:dyDescent="0.2">
      <c r="C41" s="8"/>
      <c r="D41" s="8"/>
    </row>
    <row r="42" spans="3:17" s="3" customFormat="1" ht="12.95" customHeight="1" x14ac:dyDescent="0.2">
      <c r="C42" s="8"/>
      <c r="D42" s="8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2024-02-18T04:48:27Z</dcterms:modified>
</cp:coreProperties>
</file>