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0FEA299-E471-4CF2-84AC-2A19D3F4B6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C12" i="1"/>
  <c r="C16" i="1" l="1"/>
  <c r="D18" i="1" s="1"/>
  <c r="C15" i="1"/>
  <c r="E16" i="1" s="1"/>
  <c r="O22" i="1"/>
  <c r="S22" i="1" s="1"/>
  <c r="O21" i="1"/>
  <c r="S21" i="1" s="1"/>
  <c r="O23" i="1"/>
  <c r="S23" i="1" s="1"/>
  <c r="E15" i="1"/>
  <c r="S19" i="1" l="1"/>
  <c r="E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<sst xmlns="http://schemas.openxmlformats.org/spreadsheetml/2006/main" count="56" uniqueCount="52">
  <si>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</si>
  <si>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</si>
  <si>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</si>
  <si>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</si>
  <si>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</si>
  <si>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</si>
  <si>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</si>
  <si>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</si>
  <si>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</si>
  <si>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</si>
  <si>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</si>
  <si>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</si>
  <si>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</si>
  <si>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</si>
  <si>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</si>
  <si>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</si>
  <si>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</si>
  <si>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</si>
  <si>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</si>
  <si>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</si>
  <si>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</si>
  <si>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</si>
  <si>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</si>
  <si>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</si>
  <si>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</si>
  <si>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</si>
  <si>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</si>
  <si>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</si>
  <si>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</si>
  <si>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</si>
  <si>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</si>
  <si>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</si>
  <si>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</si>
  <si>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</si>
  <si>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</si>
  <si>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</si>
  <si>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</si>
  <si>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</si>
  <si>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</si>
  <si>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</si>
  <si>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</si>
  <si>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</si>
  <si>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G5600-0923</t>
  </si>
  <si>
    <t>G5600-0923_Lib.xls</t>
  </si>
  <si>
    <t>EC</t>
  </si>
  <si>
    <t>Lib</t>
  </si>
  <si>
    <t>VSX</t>
  </si>
  <si>
    <t>IBVS 5992</t>
  </si>
  <si>
    <t>I</t>
  </si>
  <si>
    <t>IBVS 6029</t>
  </si>
  <si>
    <t>V0376 Lib / GSC 5600-0923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</si>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</sst>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Lib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5-4711-8647-9D2D0D9113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5.7850001248880289E-3</c:v>
                </c:pt>
                <c:pt idx="2">
                  <c:v>6.1950001254444942E-3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5-4711-8647-9D2D0D9113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35-4711-8647-9D2D0D9113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35-4711-8647-9D2D0D9113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35-4711-8647-9D2D0D9113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35-4711-8647-9D2D0D9113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35-4711-8647-9D2D0D9113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8.6180383548628559E-6</c:v>
                </c:pt>
                <c:pt idx="1">
                  <c:v>5.6927663897494507E-3</c:v>
                </c:pt>
                <c:pt idx="2">
                  <c:v>6.2786158222282078E-3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35-4711-8647-9D2D0D9113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9683</c:v>
                </c:pt>
                <c:pt idx="2">
                  <c:v>10681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35-4711-8647-9D2D0D911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651768"/>
        <c:axId val="1"/>
      </c:scatterChart>
      <c:valAx>
        <c:axId val="309651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5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8B6284-ACF5-6014-478C-7E30F4357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51920.10999999987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0.38570500000000002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8.6180383548628559E-6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5.8702347943763174E-7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60358.750287268515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56039.831383615689</v>
      </c>
      <c r="D15" s="19" t="s">
        <v>38</v>
      </c>
      <c r="E15" s="20">
        <f ca="1">ROUND(2*(E14-$C$7)/$C$8,0)/2+E13</f>
        <v>21879.5</v>
      </c>
    </row>
    <row r="16" spans="1:7" s="6" customFormat="1" ht="12.95" customHeight="1" x14ac:dyDescent="0.2">
      <c r="A16" s="9" t="s">
        <v>4</v>
      </c>
      <c r="C16" s="23">
        <f ca="1">+C8+C12</f>
        <v>0.38570558702347946</v>
      </c>
      <c r="D16" s="19" t="s">
        <v>39</v>
      </c>
      <c r="E16" s="17">
        <f ca="1">ROUND(2*(E14-$C$15)/$C$16,0)/2+E13</f>
        <v>11198.5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45341.051233231461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56039.831383615689</v>
      </c>
      <c r="D18" s="26">
        <f ca="1">+C16</f>
        <v>0.38570558702347946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8.8240912368711433E-5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51920.10999999987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8.6180383548628559E-6</v>
      </c>
      <c r="Q21" s="33">
        <f>+C21-15018.5</f>
        <v>36901.60999999987</v>
      </c>
      <c r="S21" s="6">
        <f ca="1">+(O21-G21)^2</f>
        <v>7.4270585085887275E-11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55654.897299999997</v>
      </c>
      <c r="D22" s="3">
        <v>4.0000000000000002E-4</v>
      </c>
      <c r="E22" s="6">
        <f>+(C22-C$7)/C$8</f>
        <v>9683.0149985095522</v>
      </c>
      <c r="F22" s="6">
        <f>ROUND(2*E22,0)/2</f>
        <v>9683</v>
      </c>
      <c r="G22" s="6">
        <f>+C22-(C$7+F22*C$8)</f>
        <v>5.7850001248880289E-3</v>
      </c>
      <c r="I22" s="6">
        <f>+G22</f>
        <v>5.7850001248880289E-3</v>
      </c>
      <c r="O22" s="6">
        <f ca="1">+C$11+C$12*$F22</f>
        <v>5.6927663897494507E-3</v>
      </c>
      <c r="Q22" s="33">
        <f>+C22-15018.5</f>
        <v>40636.397299999997</v>
      </c>
      <c r="S22" s="6">
        <f ca="1">+(O22-G22)^2</f>
        <v>8.5070618976133965E-9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56039.831299999998</v>
      </c>
      <c r="D23" s="3">
        <v>2.0000000000000001E-4</v>
      </c>
      <c r="E23" s="6">
        <f>+(C23-C$7)/C$8</f>
        <v>10681.016061498109</v>
      </c>
      <c r="F23" s="6">
        <f>ROUND(2*E23,0)/2</f>
        <v>10681</v>
      </c>
      <c r="G23" s="6">
        <f>+C23-(C$7+F23*C$8)</f>
        <v>6.1950001254444942E-3</v>
      </c>
      <c r="I23" s="6">
        <f>+G23</f>
        <v>6.1950001254444942E-3</v>
      </c>
      <c r="O23" s="6">
        <f ca="1">+C$11+C$12*$F23</f>
        <v>6.2786158222282078E-3</v>
      </c>
      <c r="Q23" s="33">
        <f>+C23-15018.5</f>
        <v>41021.331299999998</v>
      </c>
      <c r="S23" s="6">
        <f ca="1">+(O23-G23)^2</f>
        <v>6.9915847486259362E-9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2024-02-18T05:00:24Z</dcterms:modified>
</cp:coreProperties>
</file>